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P:\PI\24I010R LK201_Somonino-Osowa\06_Podwykonawcy\Proc_wyboru\029. Obiekty kompleks drogowe\!NA STRONE\"/>
    </mc:Choice>
  </mc:AlternateContent>
  <xr:revisionPtr revIDLastSave="0" documentId="13_ncr:1_{0DC2369E-2786-41CA-BDDE-4B051A460E20}" xr6:coauthVersionLast="47" xr6:coauthVersionMax="47" xr10:uidLastSave="{00000000-0000-0000-0000-000000000000}"/>
  <bookViews>
    <workbookView xWindow="-108" yWindow="-108" windowWidth="23256" windowHeight="12456" tabRatio="884" activeTab="1" xr2:uid="{00000000-000D-0000-FFFF-FFFF00000000}"/>
  </bookViews>
  <sheets>
    <sheet name="Str tyt_25" sheetId="130" r:id="rId1"/>
    <sheet name="Zbiorczo przedmiary" sheetId="195" r:id="rId2"/>
  </sheets>
  <definedNames>
    <definedName name="_xlnm._FilterDatabase" localSheetId="1" hidden="1">'Zbiorczo przedmiary'!$B$2:$I$129</definedName>
    <definedName name="_od1" localSheetId="0">#REF!</definedName>
    <definedName name="_od1" localSheetId="1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0">'Str tyt_25'!$A$1:$K$27</definedName>
    <definedName name="_xlnm.Print_Area" localSheetId="1">'Zbiorczo przedmiary'!$A$1:$I$594</definedName>
    <definedName name="_xlnm.Print_Area">#REF!</definedName>
    <definedName name="P" localSheetId="1">#REF!</definedName>
    <definedName name="P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1">'Zbiorczo przedmiary'!$2:$2</definedName>
    <definedName name="_xlnm.Print_Titles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2" i="195" l="1"/>
  <c r="I593" i="195" l="1"/>
  <c r="I591" i="195"/>
  <c r="I588" i="195"/>
  <c r="I590" i="195"/>
  <c r="I586" i="195"/>
  <c r="I583" i="195"/>
  <c r="I585" i="195"/>
  <c r="I581" i="195"/>
  <c r="I578" i="195"/>
  <c r="I575" i="195"/>
  <c r="I579" i="195"/>
  <c r="I576" i="195"/>
  <c r="I573" i="195"/>
  <c r="I568" i="195"/>
  <c r="I564" i="195"/>
  <c r="I562" i="195"/>
  <c r="I558" i="195"/>
  <c r="I551" i="195"/>
  <c r="I557" i="195"/>
  <c r="I556" i="195"/>
  <c r="I549" i="195"/>
  <c r="I547" i="195"/>
  <c r="I543" i="195"/>
  <c r="I541" i="195"/>
  <c r="I535" i="195"/>
  <c r="I539" i="195"/>
  <c r="I530" i="195"/>
  <c r="I526" i="195"/>
  <c r="I522" i="195"/>
  <c r="I519" i="195"/>
  <c r="I515" i="195"/>
  <c r="I511" i="195"/>
  <c r="H569" i="195"/>
  <c r="I569" i="195" s="1"/>
  <c r="H550" i="195"/>
  <c r="H507" i="195"/>
  <c r="H508" i="195" s="1"/>
  <c r="H509" i="195" s="1"/>
  <c r="I592" i="195"/>
  <c r="I589" i="195"/>
  <c r="I587" i="195"/>
  <c r="I584" i="195"/>
  <c r="I582" i="195"/>
  <c r="I580" i="195"/>
  <c r="I577" i="195"/>
  <c r="I574" i="195"/>
  <c r="I572" i="195"/>
  <c r="I567" i="195"/>
  <c r="I563" i="195"/>
  <c r="I561" i="195"/>
  <c r="I555" i="195"/>
  <c r="I554" i="195"/>
  <c r="G550" i="195"/>
  <c r="I550" i="195" s="1"/>
  <c r="I548" i="195"/>
  <c r="I546" i="195"/>
  <c r="I542" i="195"/>
  <c r="I540" i="195"/>
  <c r="G539" i="195"/>
  <c r="I538" i="195"/>
  <c r="G534" i="195"/>
  <c r="I534" i="195" s="1"/>
  <c r="I533" i="195"/>
  <c r="I529" i="195"/>
  <c r="G528" i="195"/>
  <c r="I528" i="195" s="1"/>
  <c r="I527" i="195"/>
  <c r="I525" i="195"/>
  <c r="G524" i="195"/>
  <c r="I524" i="195" s="1"/>
  <c r="I523" i="195"/>
  <c r="I521" i="195"/>
  <c r="G520" i="195"/>
  <c r="I520" i="195" s="1"/>
  <c r="I518" i="195"/>
  <c r="G517" i="195"/>
  <c r="I517" i="195" s="1"/>
  <c r="I516" i="195"/>
  <c r="G515" i="195"/>
  <c r="I514" i="195"/>
  <c r="G510" i="195"/>
  <c r="G509" i="195"/>
  <c r="G507" i="195"/>
  <c r="G506" i="195"/>
  <c r="G505" i="195"/>
  <c r="I505" i="195" s="1"/>
  <c r="I504" i="195"/>
  <c r="I503" i="195"/>
  <c r="I509" i="195" l="1"/>
  <c r="I508" i="195"/>
  <c r="I506" i="195"/>
  <c r="I507" i="195"/>
  <c r="H510" i="195"/>
  <c r="I510" i="195" s="1"/>
  <c r="I594" i="195" s="1"/>
  <c r="I493" i="195" l="1"/>
  <c r="I492" i="195"/>
  <c r="G489" i="195"/>
  <c r="I489" i="195" s="1"/>
  <c r="I488" i="195"/>
  <c r="G485" i="195"/>
  <c r="I485" i="195" s="1"/>
  <c r="I484" i="195"/>
  <c r="G483" i="195"/>
  <c r="I483" i="195" s="1"/>
  <c r="I482" i="195"/>
  <c r="G481" i="195"/>
  <c r="I481" i="195" s="1"/>
  <c r="I480" i="195"/>
  <c r="G477" i="195"/>
  <c r="I477" i="195" s="1"/>
  <c r="I476" i="195"/>
  <c r="I475" i="195"/>
  <c r="I496" i="195" l="1"/>
  <c r="I464" i="195" l="1"/>
  <c r="I356" i="195" l="1"/>
  <c r="I379" i="195"/>
  <c r="I447" i="195"/>
  <c r="I413" i="195"/>
  <c r="I422" i="195"/>
  <c r="I354" i="195"/>
  <c r="I369" i="195"/>
  <c r="I448" i="195"/>
  <c r="I460" i="195"/>
  <c r="I352" i="195"/>
  <c r="I404" i="195"/>
  <c r="I371" i="195"/>
  <c r="I399" i="195"/>
  <c r="I456" i="195"/>
  <c r="I365" i="195"/>
  <c r="I441" i="195"/>
  <c r="I446" i="195"/>
  <c r="I451" i="195"/>
  <c r="I350" i="195"/>
  <c r="I391" i="195"/>
  <c r="I424" i="195"/>
  <c r="I450" i="195"/>
  <c r="I462" i="195"/>
  <c r="I363" i="195"/>
  <c r="I416" i="195"/>
  <c r="I423" i="195" l="1"/>
  <c r="I378" i="195"/>
  <c r="I436" i="195"/>
  <c r="I398" i="195"/>
  <c r="I444" i="195"/>
  <c r="I415" i="195"/>
  <c r="I459" i="195"/>
  <c r="I402" i="195"/>
  <c r="I457" i="195"/>
  <c r="I351" i="195"/>
  <c r="I385" i="195"/>
  <c r="I453" i="195"/>
  <c r="I411" i="195"/>
  <c r="I455" i="195"/>
  <c r="I355" i="195"/>
  <c r="I361" i="195"/>
  <c r="I393" i="195"/>
  <c r="I401" i="195"/>
  <c r="I373" i="195"/>
  <c r="I431" i="195"/>
  <c r="I406" i="195"/>
  <c r="I443" i="195"/>
  <c r="I390" i="195"/>
  <c r="I429" i="195"/>
  <c r="I364" i="195"/>
  <c r="I367" i="195"/>
  <c r="I353" i="195"/>
  <c r="I375" i="195"/>
  <c r="I414" i="195"/>
  <c r="I232" i="195" l="1"/>
  <c r="I250" i="195"/>
  <c r="I290" i="195"/>
  <c r="I246" i="195"/>
  <c r="I317" i="195"/>
  <c r="I252" i="195"/>
  <c r="I311" i="195"/>
  <c r="I231" i="195"/>
  <c r="I241" i="195"/>
  <c r="I329" i="195"/>
  <c r="I340" i="195"/>
  <c r="I236" i="195"/>
  <c r="I466" i="195"/>
  <c r="I298" i="195"/>
  <c r="I264" i="195"/>
  <c r="I296" i="195"/>
  <c r="I319" i="195"/>
  <c r="I338" i="195"/>
  <c r="I303" i="195"/>
  <c r="I243" i="195"/>
  <c r="I327" i="195"/>
  <c r="I233" i="195"/>
  <c r="I255" i="195"/>
  <c r="I305" i="195"/>
  <c r="I332" i="195"/>
  <c r="I230" i="195"/>
  <c r="I280" i="195"/>
  <c r="I288" i="195"/>
  <c r="I267" i="195"/>
  <c r="I275" i="195"/>
  <c r="I337" i="195"/>
  <c r="I321" i="195"/>
  <c r="I248" i="195" l="1"/>
  <c r="I263" i="195"/>
  <c r="I276" i="195"/>
  <c r="I234" i="195"/>
  <c r="I325" i="195"/>
  <c r="I287" i="195"/>
  <c r="I336" i="195"/>
  <c r="I273" i="195"/>
  <c r="I312" i="195"/>
  <c r="I278" i="195"/>
  <c r="I306" i="195"/>
  <c r="I289" i="195"/>
  <c r="I334" i="195"/>
  <c r="I285" i="195"/>
  <c r="I324" i="195"/>
  <c r="I322" i="195"/>
  <c r="I258" i="195"/>
  <c r="I235" i="195"/>
  <c r="I244" i="195"/>
  <c r="I297" i="195"/>
  <c r="I272" i="195"/>
  <c r="I331" i="195"/>
  <c r="I343" i="195" l="1"/>
  <c r="I181" i="195"/>
  <c r="I146" i="195"/>
  <c r="I138" i="195"/>
  <c r="I157" i="195" l="1"/>
  <c r="I209" i="195"/>
  <c r="I221" i="195"/>
  <c r="I174" i="195"/>
  <c r="I199" i="195"/>
  <c r="I151" i="195"/>
  <c r="I191" i="195"/>
  <c r="I204" i="195"/>
  <c r="I207" i="195"/>
  <c r="I183" i="195"/>
  <c r="I156" i="195"/>
  <c r="I212" i="195"/>
  <c r="I136" i="195"/>
  <c r="I162" i="195"/>
  <c r="I170" i="195"/>
  <c r="I179" i="195"/>
  <c r="I216" i="195"/>
  <c r="I197" i="195"/>
  <c r="I210" i="195"/>
  <c r="I214" i="195"/>
  <c r="I172" i="195"/>
  <c r="I219" i="195" l="1"/>
  <c r="I190" i="195"/>
  <c r="I163" i="195"/>
  <c r="I192" i="195"/>
  <c r="I206" i="195"/>
  <c r="I147" i="195"/>
  <c r="I149" i="195"/>
  <c r="I182" i="195"/>
  <c r="I137" i="195"/>
  <c r="I223" i="195" s="1"/>
  <c r="I144" i="195"/>
  <c r="I153" i="195"/>
  <c r="I139" i="195"/>
  <c r="I184" i="195"/>
  <c r="I168" i="195"/>
  <c r="I217" i="195"/>
  <c r="I9" i="195"/>
  <c r="I10" i="195"/>
  <c r="I11" i="195"/>
  <c r="I23" i="195"/>
  <c r="I15" i="195" l="1"/>
  <c r="I12" i="195"/>
  <c r="I96" i="195"/>
  <c r="I83" i="195"/>
  <c r="I8" i="195"/>
  <c r="I22" i="195"/>
  <c r="I14" i="195"/>
  <c r="I63" i="195"/>
  <c r="I36" i="195"/>
  <c r="I40" i="195"/>
  <c r="I68" i="195"/>
  <c r="I115" i="195"/>
  <c r="I118" i="195"/>
  <c r="I123" i="195"/>
  <c r="I7" i="195"/>
  <c r="I32" i="195"/>
  <c r="I119" i="195"/>
  <c r="I116" i="195"/>
  <c r="I111" i="195"/>
  <c r="I108" i="195"/>
  <c r="I102" i="195"/>
  <c r="I89" i="195"/>
  <c r="I84" i="195"/>
  <c r="I82" i="195"/>
  <c r="I76" i="195"/>
  <c r="I73" i="195"/>
  <c r="I66" i="195"/>
  <c r="I64" i="195"/>
  <c r="I61" i="195"/>
  <c r="I47" i="195"/>
  <c r="I44" i="195"/>
  <c r="I41" i="195"/>
  <c r="I34" i="195"/>
  <c r="I30" i="195"/>
  <c r="I28" i="195"/>
  <c r="I26" i="195"/>
  <c r="I24" i="195"/>
  <c r="I20" i="195"/>
  <c r="I97" i="195" l="1"/>
  <c r="I113" i="195"/>
  <c r="I13" i="195"/>
  <c r="I105" i="195"/>
  <c r="I55" i="195"/>
  <c r="I126" i="195"/>
  <c r="I104" i="195"/>
  <c r="I121" i="195"/>
  <c r="I37" i="195"/>
  <c r="I110" i="195"/>
  <c r="I53" i="195"/>
  <c r="I107" i="195"/>
  <c r="I75" i="195"/>
  <c r="I91" i="195"/>
  <c r="I52" i="195"/>
  <c r="I124" i="195"/>
  <c r="I60" i="195"/>
  <c r="I129" i="195" l="1"/>
  <c r="J25" i="130" s="1"/>
</calcChain>
</file>

<file path=xl/sharedStrings.xml><?xml version="1.0" encoding="utf-8"?>
<sst xmlns="http://schemas.openxmlformats.org/spreadsheetml/2006/main" count="2578" uniqueCount="557">
  <si>
    <t>Lp.</t>
  </si>
  <si>
    <t>Ilość</t>
  </si>
  <si>
    <t>szt.</t>
  </si>
  <si>
    <t>m</t>
  </si>
  <si>
    <t>1.6</t>
  </si>
  <si>
    <t>1.7</t>
  </si>
  <si>
    <t>1.8</t>
  </si>
  <si>
    <t>1.9</t>
  </si>
  <si>
    <t>1.10</t>
  </si>
  <si>
    <t>1.11</t>
  </si>
  <si>
    <t>1.12</t>
  </si>
  <si>
    <t>1.13</t>
  </si>
  <si>
    <t>x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</si>
  <si>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</si>
  <si>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2</t>
    </r>
    <r>
      <rPr>
        <b/>
        <sz val="10"/>
        <rFont val="Arial CE"/>
        <family val="2"/>
        <charset val="238"/>
      </rPr>
      <t/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</si>
  <si>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</si>
  <si>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ZBROJENIE</t>
  </si>
  <si>
    <t>1.6.1</t>
  </si>
  <si>
    <t>kg</t>
  </si>
  <si>
    <t>1.6.1.3</t>
  </si>
  <si>
    <t>1.6.1.4</t>
  </si>
  <si>
    <t>1.6.1.6</t>
  </si>
  <si>
    <t>1.6.1.10</t>
  </si>
  <si>
    <t>1.6.1.11</t>
  </si>
  <si>
    <t>1.6.1.13</t>
  </si>
  <si>
    <t>1.6.1.14</t>
  </si>
  <si>
    <t>Razem zbrojenie:</t>
  </si>
  <si>
    <t>BETON</t>
  </si>
  <si>
    <t>1.7.1</t>
  </si>
  <si>
    <t>Beton fundamentów w deskowaniu</t>
  </si>
  <si>
    <t>1.7.1.1</t>
  </si>
  <si>
    <t>1.7.2</t>
  </si>
  <si>
    <t>Beton podpór w elementach o grubości &lt; 60 cm</t>
  </si>
  <si>
    <t>1.7.2.1</t>
  </si>
  <si>
    <t>1.7.2.2</t>
  </si>
  <si>
    <t>1.7.2.3</t>
  </si>
  <si>
    <t>1.7.3</t>
  </si>
  <si>
    <t xml:space="preserve">Beton ustroju niosącego w elementach o grubości &lt; 60 cm </t>
  </si>
  <si>
    <t>1.7.4</t>
  </si>
  <si>
    <t>1.7.4.1</t>
  </si>
  <si>
    <t>1.7.6</t>
  </si>
  <si>
    <t>Beton płyt przejściowych</t>
  </si>
  <si>
    <t>1.7.6.1</t>
  </si>
  <si>
    <t>1.7.7</t>
  </si>
  <si>
    <t>1.7.7.1</t>
  </si>
  <si>
    <t>Razem beton konstrukcyjny:</t>
  </si>
  <si>
    <t>1.7.9</t>
  </si>
  <si>
    <t>1.7.9.1</t>
  </si>
  <si>
    <t>1.7.9.5</t>
  </si>
  <si>
    <t>Razem beton niekonstrukcyjny:</t>
  </si>
  <si>
    <t>KONSTRUKCJE STALOWE</t>
  </si>
  <si>
    <t>1.8.2</t>
  </si>
  <si>
    <t>Razem kostrukcje stalowe:</t>
  </si>
  <si>
    <t>1.9.1</t>
  </si>
  <si>
    <t>Izolacja powłokowa asfaltowa układana "na zimno"</t>
  </si>
  <si>
    <t>1.9.1.1</t>
  </si>
  <si>
    <t>1.9.2</t>
  </si>
  <si>
    <t>1.9.3.1</t>
  </si>
  <si>
    <t>1.9.5</t>
  </si>
  <si>
    <t>1.9.5.1</t>
  </si>
  <si>
    <t>Razem izolacje:</t>
  </si>
  <si>
    <t xml:space="preserve">ŁOŻYSKA </t>
  </si>
  <si>
    <t>1.10.1</t>
  </si>
  <si>
    <t>1.10.1.1</t>
  </si>
  <si>
    <t>Razem łożyska:</t>
  </si>
  <si>
    <t>URZĄDZENIA DYLATACYJNE</t>
  </si>
  <si>
    <t>Dylatacja - wypełnienie przerw</t>
  </si>
  <si>
    <t>Razem urządzenia dylatacyjne:</t>
  </si>
  <si>
    <t>ELEMENTY ZABEZPIECZAJĄCE</t>
  </si>
  <si>
    <t>1.12.1</t>
  </si>
  <si>
    <t>Razem elementy zabezpieczające:</t>
  </si>
  <si>
    <t>INNE ROBOTY MOSTOWE</t>
  </si>
  <si>
    <t>1.13.1</t>
  </si>
  <si>
    <t>Warstwa filtracyjna za przyczółkami</t>
  </si>
  <si>
    <t>1.13.1.1</t>
  </si>
  <si>
    <t>Drenaż pionowych ścian konstrukcji</t>
  </si>
  <si>
    <t>Umocnienie stożków przyczółków</t>
  </si>
  <si>
    <t>Zabezpieczenie antykorozyjne powierzchni betonowych</t>
  </si>
  <si>
    <t>Schody robocze na skarpie</t>
  </si>
  <si>
    <t>Geodezyjne pomiary odkształceń i przemieszczeń obiektu mostowego</t>
  </si>
  <si>
    <t>- montaż (ustawienie) reperów stałych na gruncie</t>
  </si>
  <si>
    <t>Zabezpieczenie antygraffiti powierzchni betonowych</t>
  </si>
  <si>
    <t>Razem inne roboty mostowe:</t>
  </si>
  <si>
    <t>1.9.1.3</t>
  </si>
  <si>
    <t>1.6.1.15</t>
  </si>
  <si>
    <t>1.7.3.4</t>
  </si>
  <si>
    <t>1.8.5.3</t>
  </si>
  <si>
    <t>ODWODNIENIE</t>
  </si>
  <si>
    <t>Wpusty</t>
  </si>
  <si>
    <t>1.10.2</t>
  </si>
  <si>
    <t>1.10.2.2</t>
  </si>
  <si>
    <t>1.10.2.4</t>
  </si>
  <si>
    <t>- montaż kanału z rur PP f 200 mm wraz z mocowaniem do konstrukcji nośnej obiektu,</t>
  </si>
  <si>
    <t>- montaż kanału z rur PP f 200 mm na ławie betonowej (za przyczółkiem),</t>
  </si>
  <si>
    <t>Razem odwodnienie:</t>
  </si>
  <si>
    <t>1.12.1.8</t>
  </si>
  <si>
    <t>1.13.1.4</t>
  </si>
  <si>
    <t>1.14</t>
  </si>
  <si>
    <t>1.14.1</t>
  </si>
  <si>
    <t>1.14.1.1</t>
  </si>
  <si>
    <t>1.14.2</t>
  </si>
  <si>
    <t>1.14.2.1</t>
  </si>
  <si>
    <t>1.14.2.2</t>
  </si>
  <si>
    <t>1.14.3</t>
  </si>
  <si>
    <t>1.14.3.1</t>
  </si>
  <si>
    <t>1.14.3.5</t>
  </si>
  <si>
    <t>1.14.5</t>
  </si>
  <si>
    <t>1.14.5.1</t>
  </si>
  <si>
    <t>1.14.5.2</t>
  </si>
  <si>
    <t>1.14.6</t>
  </si>
  <si>
    <t>1.14.6.1</t>
  </si>
  <si>
    <t>1.14.8</t>
  </si>
  <si>
    <t>1.14.8.1</t>
  </si>
  <si>
    <t>1.14.8.2</t>
  </si>
  <si>
    <t>1.14.9</t>
  </si>
  <si>
    <t>1.14.9.1</t>
  </si>
  <si>
    <t>1.14.11</t>
  </si>
  <si>
    <t>1.14.11.1</t>
  </si>
  <si>
    <t>Wartość netto</t>
  </si>
  <si>
    <t>1.14.13.3</t>
  </si>
  <si>
    <t>1.14.13.4</t>
  </si>
  <si>
    <t>Zbrojenie betonu stalą</t>
  </si>
  <si>
    <t>- wykonanie i montaż zbrojenia elementów mostu stalą klasy A-IIIN:</t>
  </si>
  <si>
    <t>- ławy fundamentowe</t>
  </si>
  <si>
    <t>- przyczółki</t>
  </si>
  <si>
    <t>- płyta ustroju nośnego</t>
  </si>
  <si>
    <t>- zabudowa chodnikowa</t>
  </si>
  <si>
    <t>Beton zabudów chodnikowych</t>
  </si>
  <si>
    <t>Montaż gzymsów prefabrykowanych</t>
  </si>
  <si>
    <t>Razem prefabrykaty gzymsowe</t>
  </si>
  <si>
    <t xml:space="preserve"> </t>
  </si>
  <si>
    <t>Modułowe urządzenia dylatacyjne</t>
  </si>
  <si>
    <t>- wykonanie dylatacji poprzecznej pomiędzy płytą ustroju nośnego a ścianką żwirową składającej się z z profilu dylatacyjnego jednomodułowego o przemieszczenia wg  Dokumentacji Projektowej oraz zabezpieczenia w postaci blachy stalowej zabezpieczonej antykorozyjnie gr. min. 3 mm</t>
  </si>
  <si>
    <t>- oczyszczenie i przygotowanie powierzchni betonowych oraz powierzchniowe zabezpieczenie antykorozyjne powierzchni gzymsów monolitycznych - materiałem elastycznym typu PCC ze zdolnością pokrywania zarysowań do 0,3 mm</t>
  </si>
  <si>
    <t>- wykonanie dylatacji pomiędzy korpusem przyczółka a skrzydłem monolitycznym składającej się z masy uszczelniającej oraz materiału wypełniającego (np.. styropian gr. 2 cm)</t>
  </si>
  <si>
    <t>- oczyszczenie i przygotowanie powierzchni betonowych oraz powierzchniowe zabezpieczenie antykorozyjne powierzchni zewnętrznych ustroju nośnego oraz podpór - materiałem elastycznym, stanowiącym jednokomponentowy, niskolepny, bezbarwny roztwór na bazie siloksanu</t>
  </si>
  <si>
    <t>- montaż (założenie) reperów na konstrukcji obiektu wraz z niezbędnymi pracami geodezyjnymi</t>
  </si>
  <si>
    <r>
      <t xml:space="preserve">Beton podpór w elementach o grubości </t>
    </r>
    <r>
      <rPr>
        <u/>
        <sz val="9"/>
        <rFont val="Arial"/>
        <family val="2"/>
        <charset val="238"/>
      </rPr>
      <t>&gt;</t>
    </r>
    <r>
      <rPr>
        <sz val="9"/>
        <rFont val="Arial"/>
        <family val="2"/>
        <charset val="238"/>
      </rPr>
      <t xml:space="preserve"> 60 cm</t>
    </r>
  </si>
  <si>
    <r>
      <t xml:space="preserve">Beton ustroju niosącego w elementach o grubości </t>
    </r>
    <r>
      <rPr>
        <u/>
        <sz val="9"/>
        <rFont val="Arial"/>
        <family val="2"/>
        <charset val="238"/>
      </rPr>
      <t>&gt;</t>
    </r>
    <r>
      <rPr>
        <sz val="9"/>
        <rFont val="Arial"/>
        <family val="2"/>
        <charset val="238"/>
      </rPr>
      <t xml:space="preserve"> 60 cm</t>
    </r>
  </si>
  <si>
    <t>Pozostałe konstrukcje stalowe</t>
  </si>
  <si>
    <t>- ułożenie prefabrykatów betonowych wylotu drenażu wg KPED</t>
  </si>
  <si>
    <t>- wykonanie ław fundamentowych - ławy z betonu klasy C30/37 w deskowaniu</t>
  </si>
  <si>
    <t>- wykonanie ciosów podłożyskowych z betonu klasy C35/45 w deskowaniu</t>
  </si>
  <si>
    <t>- wykonanie przyczółków z betonu klasy C30/37 w deskowaniu,</t>
  </si>
  <si>
    <t>- wykonanie płyty ustroju nośnego z betonu klasy C30/37 w deskowaniu</t>
  </si>
  <si>
    <t>- wykonanie płyt przejściowych z betonu klasy C30/37 w deskowaniu</t>
  </si>
  <si>
    <t>- wykonanie zabudów chodnikowych z betonu klasy C30/37 w deskowaniu</t>
  </si>
  <si>
    <t>Beton klasy poniżej C20/25 bez deskowania</t>
  </si>
  <si>
    <t>- ułożenie i zagęszczenie warstwy z betonu klasy C12/15 pod fundamenty podpór,</t>
  </si>
  <si>
    <t>- ułożenie i zagęszczenie warstwy z betonu klasy C12/15 - podbudowa pod elementy odwodnienia (drenaże i ścieki)</t>
  </si>
  <si>
    <t>- montaż prefabrykowanych desek gzymsowych z polimerobetonu o wymiarach zgodnych z Dokumentacją Projektową (h = 0,9 m)</t>
  </si>
  <si>
    <t>- wykonanie murków oporowych 30x80 cm (bez deskowania) - podwalin umocnienie skarp stożków z betonu klasy C16/20</t>
  </si>
  <si>
    <t>- ułożenie prefabrykatów schodów o szer. 80 cm na podsypce żwirowej lub cementowo-piaskowej grubości 10 cm oraz montaż poręczy stalowej na fundamentach betonowych</t>
  </si>
  <si>
    <t>- wykonanie elementów podpór z betonu klasy C35/45 w deskowaniu</t>
  </si>
  <si>
    <t>- wykonanie izolacji pionowej i poziomej powierzchni odziemnych betonu gzymsów ścian oporowych - poprzez trzykrotne posmarowanie materiałem powłokowym do izolacji na zimno wraz z zagruntowaniem</t>
  </si>
  <si>
    <t>Izolacja bitumiczno-lateksowa</t>
  </si>
  <si>
    <t>- pokrywanie powierzchni ścian oporowych z grodzic stalowych od strony gruntu</t>
  </si>
  <si>
    <t>Łożyska elastomerowe</t>
  </si>
  <si>
    <t>montaż łożysk elastomerowych na ciosach podłożyskowych</t>
  </si>
  <si>
    <t>poz.</t>
  </si>
  <si>
    <t>- pokrywanie powłokami malarskimi powierzchni ścian oporowych z grodzic stalowych od strony widocznej</t>
  </si>
  <si>
    <t>Izolacja powierzchni betonowych z papy termozgrzewalnej</t>
  </si>
  <si>
    <t>- montaż rury osłonowej f 193,7/5 mm w korpusie przyczółka dla przejścia kanału f 160 mm,</t>
  </si>
  <si>
    <t>- wykonanie warstwy filtracyjnej z geokompozytów i geowłókniny filtarcyjnej</t>
  </si>
  <si>
    <t xml:space="preserve">- umocnienie skarp betonowymi płytami ażurowymi typu Meba 40x60 cm na podsypce cementowo-piaskowej z wypełnieniem humusem i obsianiem trawą                      </t>
  </si>
  <si>
    <t>Razem belki typu T:</t>
  </si>
  <si>
    <t>- gzymsy na ścianach oporowych stalowych</t>
  </si>
  <si>
    <t>- schody dla pieszych</t>
  </si>
  <si>
    <t>- wykonanie płyty na dźwigarach betonowych z betonu klasy C30/37 w deskowaniu</t>
  </si>
  <si>
    <t>Inne konstrukcje betonowe</t>
  </si>
  <si>
    <t>- schodów dla pieszych z betonu klasy C30/37 w deskowaniu</t>
  </si>
  <si>
    <t>Razem roboty wyposażeniowe:</t>
  </si>
  <si>
    <t>- montaż płyt kamiennych na powierzchniach poziomych (posadzki, schody)</t>
  </si>
  <si>
    <t>- inne elementy wykończeniowe</t>
  </si>
  <si>
    <t>- powierzchnie betonowe ścian do wysokości 2,50 m</t>
  </si>
  <si>
    <t>ST.06.13.32.</t>
  </si>
  <si>
    <t>- montaż rury osłonowej f 273,0/5 mm w korpusie przyczółka dla przejścia kanału f 200 mm,</t>
  </si>
  <si>
    <t>- wykonanie gzymsów ścian z betonu klasy C30/37 w deskowaniu,</t>
  </si>
  <si>
    <t>- montaż balustrady na obiekcie inżynieryjnym za pomocą kotew wklejanych lub śrub</t>
  </si>
  <si>
    <t>- montaż balustrady na schodach dla pieszych za pomocą kotew wklejanych</t>
  </si>
  <si>
    <t>ST.06.13.31.</t>
  </si>
  <si>
    <t>ST.06.14.02</t>
  </si>
  <si>
    <t>ST.06.15.23</t>
  </si>
  <si>
    <t>ST.06.20.05.</t>
  </si>
  <si>
    <t>ST.06.20.09.</t>
  </si>
  <si>
    <t>ST.06.12.00</t>
  </si>
  <si>
    <t>ST.06.12.01</t>
  </si>
  <si>
    <t>ST.06.13.00</t>
  </si>
  <si>
    <t>ST.06.13.01.</t>
  </si>
  <si>
    <t>ST.06.13.03.</t>
  </si>
  <si>
    <t>ST.06.13.04.</t>
  </si>
  <si>
    <t>ST.06.13.05.</t>
  </si>
  <si>
    <t>ST.06.13.06.</t>
  </si>
  <si>
    <t>ST.06.13.08.</t>
  </si>
  <si>
    <t>ST.06.13.09</t>
  </si>
  <si>
    <t>ST.06.13.10.</t>
  </si>
  <si>
    <t>ST.06.13.22.</t>
  </si>
  <si>
    <t>ST.06.15.02.</t>
  </si>
  <si>
    <t>ST.06.15.28.</t>
  </si>
  <si>
    <t>ST.06.16.00</t>
  </si>
  <si>
    <t>ST.06.16.01.</t>
  </si>
  <si>
    <t>ST.06.16.02.</t>
  </si>
  <si>
    <t>ST.06.17.00</t>
  </si>
  <si>
    <t>ST.06.17.02.</t>
  </si>
  <si>
    <t>ST.06.18.00</t>
  </si>
  <si>
    <t>ST.06.18.01.</t>
  </si>
  <si>
    <t>ST.06.18.21.</t>
  </si>
  <si>
    <t>ST.06.19.00</t>
  </si>
  <si>
    <t>ST.06.20.00</t>
  </si>
  <si>
    <t>ST.06.20.02.</t>
  </si>
  <si>
    <t>ST.06.20.03.</t>
  </si>
  <si>
    <t>ST.06.20.08.</t>
  </si>
  <si>
    <t>ST.06.20.15.</t>
  </si>
  <si>
    <t>ST.06.20.16.</t>
  </si>
  <si>
    <t>ST.06.20.30</t>
  </si>
  <si>
    <t>ST.06.14.00</t>
  </si>
  <si>
    <t>ST.06.15.00</t>
  </si>
  <si>
    <t>IZOLACJE I NAWIERZCHNIE</t>
  </si>
  <si>
    <t>Nazwa
zadania</t>
  </si>
  <si>
    <t>Nazwa i opis</t>
  </si>
  <si>
    <t>J.m.</t>
  </si>
  <si>
    <t>Belki betonowe prefabrykowane sprężone typu T</t>
  </si>
  <si>
    <t>Nr
STWiORB</t>
  </si>
  <si>
    <t>Projekt ten przyczynia się do zmniejszenia różnic społecznych i gospodarczych pomiędzy obywatelami Unii Europejskiej</t>
  </si>
  <si>
    <t>PKP POLSKIE LINIE KOLEJOWE S.A.</t>
  </si>
  <si>
    <t>ul. Targowa 74</t>
  </si>
  <si>
    <t>03-734 Warszawa</t>
  </si>
  <si>
    <t>Nazwa projektu:</t>
  </si>
  <si>
    <t>Nazwa zadania:</t>
  </si>
  <si>
    <t>Adres obiektu budowlanego:</t>
  </si>
  <si>
    <t>Stadium:</t>
  </si>
  <si>
    <t>DOKUMENTACJA PRZETARGOWA</t>
  </si>
  <si>
    <t>Nazwy i kody robót budowlanych CPV: (klasyfikacja robót wg Wspólnego Słownika Zamówień)</t>
  </si>
  <si>
    <t>Dział</t>
  </si>
  <si>
    <t>45000000-7</t>
  </si>
  <si>
    <t>Roboty budowlane</t>
  </si>
  <si>
    <t>Grupa</t>
  </si>
  <si>
    <t>45.1</t>
  </si>
  <si>
    <t>45100000-8</t>
  </si>
  <si>
    <t>Przygotowanie terenu pod budowę</t>
  </si>
  <si>
    <t>klasa</t>
  </si>
  <si>
    <t>45.2</t>
  </si>
  <si>
    <t>Roboty budowlane w zakresie wznoszenia kompletnych obiektów budowlanych lub ich części oraz roboty w zakresie inżynierii lądowej i wodnej</t>
  </si>
  <si>
    <t>45220000-5</t>
  </si>
  <si>
    <t>Roboty inżynieryjne i budowlane</t>
  </si>
  <si>
    <t xml:space="preserve"> „Prace na alternatywnym ciągu transportowym Bydgoszcz – Trójmiasto”</t>
  </si>
  <si>
    <t>Tom/Część</t>
  </si>
  <si>
    <t>Tytuł opracowania:</t>
  </si>
  <si>
    <t>45.2.2</t>
  </si>
  <si>
    <t>WARTOŚĆ KOSZTORYSOWA ROBÓT BEZ PODATKU VAT:</t>
  </si>
  <si>
    <t>SŁOWNIE:</t>
  </si>
  <si>
    <r>
      <t xml:space="preserve">- ułożenie rur drenarskich PVC-u średnicy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  <charset val="238"/>
      </rPr>
      <t xml:space="preserve"> 113/126 mm z otworami na 1/2 obwodu obłożonych geowłókniną w warstwie filtracyjnej - na podwalinie betonowej za przyczółkami</t>
    </r>
  </si>
  <si>
    <t>1.4.</t>
  </si>
  <si>
    <t>1.4.1.</t>
  </si>
  <si>
    <t>1.4.1.1.</t>
  </si>
  <si>
    <t>1.4.1.2.</t>
  </si>
  <si>
    <t>1.4.1.3.</t>
  </si>
  <si>
    <t>1.5.</t>
  </si>
  <si>
    <t>1.5.1.</t>
  </si>
  <si>
    <t>1.5.2.</t>
  </si>
  <si>
    <t>1.5.2.1.</t>
  </si>
  <si>
    <t>1.5.3.</t>
  </si>
  <si>
    <t>1.5.3.1.</t>
  </si>
  <si>
    <t>1.5.4.</t>
  </si>
  <si>
    <t>1.5.4.1.</t>
  </si>
  <si>
    <t>1.5.5.</t>
  </si>
  <si>
    <t>1.5.5.1.</t>
  </si>
  <si>
    <t>1.5.6.</t>
  </si>
  <si>
    <t>1.5.6.1.</t>
  </si>
  <si>
    <t>1.5.7.</t>
  </si>
  <si>
    <t>1.5.7.1.</t>
  </si>
  <si>
    <t>1.6.</t>
  </si>
  <si>
    <t>1.6.1.</t>
  </si>
  <si>
    <t>1.7.</t>
  </si>
  <si>
    <t>1.7.1.</t>
  </si>
  <si>
    <t>1.7.1.1.</t>
  </si>
  <si>
    <t>1.7.1.2.</t>
  </si>
  <si>
    <t>1.7.2.</t>
  </si>
  <si>
    <t>1.7.2.1.</t>
  </si>
  <si>
    <t>1.7.4.</t>
  </si>
  <si>
    <t>1.7.4.1.</t>
  </si>
  <si>
    <t>1.8.</t>
  </si>
  <si>
    <t>1.8.1.</t>
  </si>
  <si>
    <t>1.8.1.1.</t>
  </si>
  <si>
    <t>1.9.</t>
  </si>
  <si>
    <t>1.10.</t>
  </si>
  <si>
    <t>1.10.1.</t>
  </si>
  <si>
    <t>1.10.1.1.</t>
  </si>
  <si>
    <t>1.11.</t>
  </si>
  <si>
    <t>1.11.1.</t>
  </si>
  <si>
    <t>1.11.1.1.</t>
  </si>
  <si>
    <t>1.11.1.2.</t>
  </si>
  <si>
    <t>1.12.</t>
  </si>
  <si>
    <t>1.12.1.</t>
  </si>
  <si>
    <t>1.12.1.1.</t>
  </si>
  <si>
    <t>1.12.2.</t>
  </si>
  <si>
    <t>1.12.2.1.</t>
  </si>
  <si>
    <t>1.12.2.2.</t>
  </si>
  <si>
    <t>1.12.3.</t>
  </si>
  <si>
    <t>1.12.3.1.</t>
  </si>
  <si>
    <t>1.12.3.2.</t>
  </si>
  <si>
    <t>1.12.5.</t>
  </si>
  <si>
    <t>1.12.5.1.</t>
  </si>
  <si>
    <t>1.12.5.2.</t>
  </si>
  <si>
    <t>1.12.6.</t>
  </si>
  <si>
    <t>1.12.6.1.</t>
  </si>
  <si>
    <t>1.12.8.</t>
  </si>
  <si>
    <t>1.12.8.1.</t>
  </si>
  <si>
    <t>1.12.8.2.</t>
  </si>
  <si>
    <t>1.12.9.</t>
  </si>
  <si>
    <t>1.12.9.1.</t>
  </si>
  <si>
    <t>1.12.10.</t>
  </si>
  <si>
    <t>1.12.10.1.</t>
  </si>
  <si>
    <t>Osłony przeciwporażeniowe</t>
  </si>
  <si>
    <t>-montaż osłon przeciw porażeniowych</t>
  </si>
  <si>
    <t>- płyty przejściowe</t>
  </si>
  <si>
    <t>- montaż kotew talerzowych</t>
  </si>
  <si>
    <t>- osadzenie wpustów mostowych, drogowych z rurą odpływową o śr. wewnętrznej f 150 mm,</t>
  </si>
  <si>
    <t>PRZEDMIAR ROBÓT 
Wiadukt drogowy w km 181+357,30 (ist.181+463) LK201</t>
  </si>
  <si>
    <t>- fundament szybu windowego</t>
  </si>
  <si>
    <t>- wykonanie fundamentu szybu windowego z betonu klasy C30/37 w deskowaniu</t>
  </si>
  <si>
    <t>- wykonanie izolacji pionowej i poziomej powierzchni odziemnych betonu podpór - poprzez trzykrotne posmarowanie materiałem powłokowym do izolacji na zimno wraz z zagruntowaniem</t>
  </si>
  <si>
    <t>- wykonanie izolacji powierzchni betonu płyty pomostu</t>
  </si>
  <si>
    <t>- o nośności min. 2900 kN - stałe</t>
  </si>
  <si>
    <t>- o nośności min. 2900 kN - jednokierunkowe</t>
  </si>
  <si>
    <t>- o nośności min. 2900 kN - wielokierunkowe</t>
  </si>
  <si>
    <t>45200000-9</t>
  </si>
  <si>
    <t>ROBOTY BUDOWLANE W ZAKRESIE BUDOWY MOSTÓW I TUNELI, SZYBÓW I KOLEJ PODZIEMNEJ</t>
  </si>
  <si>
    <t>Okładziny ścienne z płyt kamiennych i innych / Nawierzchnia z płyt kamiennych</t>
  </si>
  <si>
    <t>ST.06.14.10</t>
  </si>
  <si>
    <t>KOSZTORYS OFERTOWY</t>
  </si>
  <si>
    <t>ST.06.19.05</t>
  </si>
  <si>
    <t>Balustrady na obiektach drogowych</t>
  </si>
  <si>
    <t>ST.06.20.20.</t>
  </si>
  <si>
    <t>Instalacja urządzeń obcych na obiektach inżynieryjnych</t>
  </si>
  <si>
    <t>- instalacja rur osłonowych kabli</t>
  </si>
  <si>
    <t>- montaż zakotwień latarni</t>
  </si>
  <si>
    <t>1.4.1.4.</t>
  </si>
  <si>
    <t>1.4.1.5.</t>
  </si>
  <si>
    <t>1.4.1.6.</t>
  </si>
  <si>
    <t>1.4.1.7.</t>
  </si>
  <si>
    <t>1.4.1.8.</t>
  </si>
  <si>
    <t>1.4.1.9.</t>
  </si>
  <si>
    <t>1.5.1.1.</t>
  </si>
  <si>
    <t>1.5.2.2.</t>
  </si>
  <si>
    <t>1.5.2.3.</t>
  </si>
  <si>
    <t>1.5.8.</t>
  </si>
  <si>
    <t>1.5.8.1.</t>
  </si>
  <si>
    <t>1.5.8.2.</t>
  </si>
  <si>
    <t>1.5.9.</t>
  </si>
  <si>
    <t>1.5.9.1.</t>
  </si>
  <si>
    <t>1.5.9.2.</t>
  </si>
  <si>
    <t>1.5.10.</t>
  </si>
  <si>
    <t>1.5.10.1.</t>
  </si>
  <si>
    <t>1.5.11.</t>
  </si>
  <si>
    <t>1.5.11.1.</t>
  </si>
  <si>
    <t>1.6.1.1.</t>
  </si>
  <si>
    <t>1.6.1.2.</t>
  </si>
  <si>
    <t>1.6.2..</t>
  </si>
  <si>
    <t>1.6.2.1.</t>
  </si>
  <si>
    <t>1.8.2.</t>
  </si>
  <si>
    <t>1.8.2.1.</t>
  </si>
  <si>
    <t>1.8.2.2.</t>
  </si>
  <si>
    <t>1.9.1.</t>
  </si>
  <si>
    <t>1.9.1.1.</t>
  </si>
  <si>
    <t>1.9.1.2.</t>
  </si>
  <si>
    <t>1.9.1.3.</t>
  </si>
  <si>
    <t>1.10.2.</t>
  </si>
  <si>
    <t>1.10.2.1.</t>
  </si>
  <si>
    <t>1.12.9.2.</t>
  </si>
  <si>
    <t>1.12.12.</t>
  </si>
  <si>
    <t>1.12.12.1.</t>
  </si>
  <si>
    <t>1.12.12.2.</t>
  </si>
  <si>
    <t>1.12.13..</t>
  </si>
  <si>
    <t>1.12.13.1.</t>
  </si>
  <si>
    <t>Zamawiający:</t>
  </si>
  <si>
    <t>ŁĄCZNIE:</t>
  </si>
  <si>
    <t>Kod ind.</t>
  </si>
  <si>
    <t>Nazwa 
oprac.</t>
  </si>
  <si>
    <t>Budowa, przebudowa i rozbudowa linii kolejowej nr 201 od km 163,250 do km 187,045 – ODCINEK B w ramach projektu „Prace na alternatywnym ciągu transportowym Bydgoszcz – Trójmiasto”</t>
  </si>
  <si>
    <t>Województwo pomorskie, powiaty: kartuski, m. Gdańsk, gminy: Somonino, Kartuzy - G, Żukowo - G, Żukowo - M, M. Gdańsk</t>
  </si>
  <si>
    <t>Nazwa obiektu budowlanego:</t>
  </si>
  <si>
    <t>Linia kolejowa wraz z infrastrukturą towarzyszącą</t>
  </si>
  <si>
    <t>1.7.2.2.</t>
  </si>
  <si>
    <t>- wykonanie izolacji powierzchni betonu podpór w strefach stykających się z gruntem</t>
  </si>
  <si>
    <t>1.7.3.</t>
  </si>
  <si>
    <t>ST.06.15.31</t>
  </si>
  <si>
    <t>Izolacjonawierzchnia na konstrukcji obiektu mostowego</t>
  </si>
  <si>
    <t>1.7.3.1.</t>
  </si>
  <si>
    <t>- ułożenie izolacjo-nawierzchni poliuretanowo-epoksydowej na zabudowach chodnikowych wraz z zagruntowaniem podłoża,</t>
  </si>
  <si>
    <t>Pokrywanie powłokami malarskimi niemetalizowanej konstrukcji stalowej</t>
  </si>
  <si>
    <t>ST.06.20.33 ST.06.20.34</t>
  </si>
  <si>
    <r>
      <t>Rury i elementy o przekroju f 50</t>
    </r>
    <r>
      <rPr>
        <sz val="9"/>
        <rFont val="Czcionka tekstu podstawowego"/>
        <charset val="238"/>
      </rPr>
      <t>÷10</t>
    </r>
    <r>
      <rPr>
        <sz val="9"/>
        <rFont val="Arial"/>
        <family val="2"/>
        <charset val="238"/>
      </rPr>
      <t>00 mm</t>
    </r>
  </si>
  <si>
    <t>PRZEDMIAR ROBÓT 
Wiadukt drogowy w km 184+731,35 (ist.184+835) LK201</t>
  </si>
  <si>
    <t>1.5.6.2.</t>
  </si>
  <si>
    <t>1.6.2.</t>
  </si>
  <si>
    <t>1.6.2.2.</t>
  </si>
  <si>
    <t>IZOLACJE</t>
  </si>
  <si>
    <t>- wykonanie izolacji pionowej i poziomej powierzchni odziemnych betonu ław fundamentowych - poprzez trzykrotne posmarowanie materiałem powłokowym do izolacji na zimno wraz z zagruntowaniem</t>
  </si>
  <si>
    <t>ST.06.15.27.</t>
  </si>
  <si>
    <t>Izolacja na bazie żywic metylo-metakrylowych</t>
  </si>
  <si>
    <t>- wykonanie izolacji płyty ustroju nośnego materiałem na bazie żywic metylo-metakrylowych</t>
  </si>
  <si>
    <t>- osadzenie wpustów mostowych, kolejowych z rurą odpływową o śr. wewnętrznej f 150 mm,</t>
  </si>
  <si>
    <t>- montaż kanału z rur PP f 160 mm wraz z mocowaniem do konstrukcji nośnej obiektu,</t>
  </si>
  <si>
    <t>1.8.2.3.</t>
  </si>
  <si>
    <t>1.8.2.4.</t>
  </si>
  <si>
    <t>- montaż studni kanalizacyjnej z PCC lub PP średnicy DN 600 mm w linii odwodnienia i drenażu</t>
  </si>
  <si>
    <t>- o nośności min. 1200 kN - stałe</t>
  </si>
  <si>
    <t>- o nośności min. 1200 kN - jednokierunkowe</t>
  </si>
  <si>
    <t>- o nośności min. 1200 kN - wielokierunkowe</t>
  </si>
  <si>
    <t>1.12.7.</t>
  </si>
  <si>
    <t>1.12.7.1.</t>
  </si>
  <si>
    <t>1.12.7.2.</t>
  </si>
  <si>
    <t>1.12.9..</t>
  </si>
  <si>
    <t>PRZEDMIAR ROBÓT 
Wiadukt drogowy w km 164+403,72 (ist.164+498) LK201</t>
  </si>
  <si>
    <t>- elementy betonowe przepustów</t>
  </si>
  <si>
    <t>- kotwy talerzowe</t>
  </si>
  <si>
    <t>1.7.3.2</t>
  </si>
  <si>
    <t>- wykonanie płyty na dźwigarach stalowych z betonu klasy C30/37 w deskowaniu</t>
  </si>
  <si>
    <r>
      <t>m</t>
    </r>
    <r>
      <rPr>
        <vertAlign val="superscript"/>
        <sz val="9"/>
        <color rgb="FFFF0000"/>
        <rFont val="Arial"/>
        <family val="2"/>
        <charset val="238"/>
      </rPr>
      <t>3</t>
    </r>
  </si>
  <si>
    <t>- montaż rury osłonowej f 139,7/5 mm w konstrukcji betonowej dla przejścia kanału f 110 mm,</t>
  </si>
  <si>
    <t>1.8.3.1</t>
  </si>
  <si>
    <t>- montaż pod konstrukcją obiektu rur osłonowowych średnicy f 139,7/5 i f 193,7/5 mm dla kabli za pomocą podwieszeń systemowych,</t>
  </si>
  <si>
    <t>1.8.5</t>
  </si>
  <si>
    <t>1.6.3.</t>
  </si>
  <si>
    <t>ST.06.14.12</t>
  </si>
  <si>
    <t>Pokrywanie powłokami malarskimi metalizowanej konstrukcji stalowej</t>
  </si>
  <si>
    <t>1.6.4..</t>
  </si>
  <si>
    <t>1.6.4.1.</t>
  </si>
  <si>
    <t>- wykonanie izolacji betonu płyty pomostu</t>
  </si>
  <si>
    <t>1.9.3</t>
  </si>
  <si>
    <t>1.10.2.1</t>
  </si>
  <si>
    <t>1.11.1.4</t>
  </si>
  <si>
    <t>1.9.3..</t>
  </si>
  <si>
    <t>ST.06.17.04.</t>
  </si>
  <si>
    <t>Łożyska garnkowe</t>
  </si>
  <si>
    <t>1.11.1.5</t>
  </si>
  <si>
    <t>....</t>
  </si>
  <si>
    <t>montaż na ciosach podłożyskowych łożysk (nośność obliczeniowa)</t>
  </si>
  <si>
    <t>1.11.1.6</t>
  </si>
  <si>
    <t>1.9.3.1.</t>
  </si>
  <si>
    <t>- o nośności min. 2000 kN - stałe</t>
  </si>
  <si>
    <t>1.11.1.7</t>
  </si>
  <si>
    <t>1.9.3.2.</t>
  </si>
  <si>
    <t>- o nośności min. 2200 kN - jednokierunkowe</t>
  </si>
  <si>
    <t>1.11.1.8</t>
  </si>
  <si>
    <t>1.9.3.3.</t>
  </si>
  <si>
    <t>- o nośności min. 2200 kN - wielokierunkowe</t>
  </si>
  <si>
    <t>- wykonanie dylatacji pionowej pomiędzy korpusami podpór skrajnych składającej się z wkładki dylatacyjnej, masy uszczelniającej oraz materiału wypełniającego (np. styropian gr. 2 cm)</t>
  </si>
  <si>
    <t>1.10.2.2.</t>
  </si>
  <si>
    <t>- wykonanie połączenia pomiędzy korpusem przyczółka a murem oporowym (skrzydłem) z grodzic składającego się z profilu stalowego (L60x60x6) oraz materiału wypełniającego (zaprawa niskoskurczowa)</t>
  </si>
  <si>
    <t>1.13.1.2</t>
  </si>
  <si>
    <t>- montaż balustrady na skrzydłach przyczółków i ścianach oporowych za pomocą kotew wklejanych</t>
  </si>
  <si>
    <t>1.14.7</t>
  </si>
  <si>
    <t>ST.06.20.11.</t>
  </si>
  <si>
    <t>Ścieki skarpowe i powierzchniowe wraz z zagospodarowaniem terenu przy obiekcie</t>
  </si>
  <si>
    <t>1.14.7.1</t>
  </si>
  <si>
    <t>- wykonanie ścieku z prefabrykatów betonowych korytkowych na podbudowie z mieszanki piaskowo-żwirowej (pospółki) gr. 20 cm na podsypce cementowo - piaskowej gr. 5 cm</t>
  </si>
  <si>
    <t>1.12.10.2.</t>
  </si>
  <si>
    <t>1.14.11.2</t>
  </si>
  <si>
    <t>1.12.10.3.</t>
  </si>
  <si>
    <t>- montaż kanału technologicznego 4 x fi 125</t>
  </si>
  <si>
    <t>1.12.11..</t>
  </si>
  <si>
    <t>1.12.11.1.</t>
  </si>
  <si>
    <t>PRZEDMIAR ROBÓT 
Wiadukt drogowy w km 176+508,20 (ist.176+594) LK201</t>
  </si>
  <si>
    <t>- wykonanie izolacji powierzchni betonu płyty</t>
  </si>
  <si>
    <t>- o nośności min. 2650 kN - stałe</t>
  </si>
  <si>
    <t>- o nośności min. 2650 kN - jednokierunkowe</t>
  </si>
  <si>
    <t>- o nośności min. 2650 kN - wielokierunkowe</t>
  </si>
  <si>
    <t>1.14.3.4</t>
  </si>
  <si>
    <t>- ustawienie obrzeży betonowych 8×30 cm na podsypce cementowo-piaskowej</t>
  </si>
  <si>
    <t>1.12.3.3.</t>
  </si>
  <si>
    <t>- wykonanie umocnienia gruntu za ścianami kostka brukowa szarą 8 cm na podsypce cementowo-piaskowej gr. 5 cm</t>
  </si>
  <si>
    <t>1.12.7.3.</t>
  </si>
  <si>
    <t>- wykonanie umocnienia wylotów ścieku - bruk kamienny gr. 13-16 cm</t>
  </si>
  <si>
    <r>
      <t>m</t>
    </r>
    <r>
      <rPr>
        <vertAlign val="superscript"/>
        <sz val="10"/>
        <rFont val="Times New Roman CE"/>
        <family val="1"/>
        <charset val="238"/>
      </rPr>
      <t>2</t>
    </r>
  </si>
  <si>
    <t>1.12.10..</t>
  </si>
  <si>
    <t>KOSZTORYS OFERTOWY
Tymczasowy wiadukt drogowy WD-01 w km 190+483 LK201 (istn. km 190+588)</t>
  </si>
  <si>
    <t>L.p.</t>
  </si>
  <si>
    <t>Podstawa wyceny / Nr STWiORB</t>
  </si>
  <si>
    <t>Kod indywidualny</t>
  </si>
  <si>
    <t xml:space="preserve">Nazwa i opis </t>
  </si>
  <si>
    <t>Cena jedn.</t>
  </si>
  <si>
    <t>1</t>
  </si>
  <si>
    <t>ST.06.11.00.</t>
  </si>
  <si>
    <t>FUNDAMENTOWANIE</t>
  </si>
  <si>
    <t>CPV 45221000-2</t>
  </si>
  <si>
    <t>ST.06.12.00.</t>
  </si>
  <si>
    <t>20.01.69.01</t>
  </si>
  <si>
    <t>ST.06.13.00.</t>
  </si>
  <si>
    <t>01.01.12.02</t>
  </si>
  <si>
    <t>m3</t>
  </si>
  <si>
    <t>01.02.14.01</t>
  </si>
  <si>
    <t>06.02.13.02</t>
  </si>
  <si>
    <t>ST.06.19.00.</t>
  </si>
  <si>
    <t>0702</t>
  </si>
  <si>
    <t>0702-0200</t>
  </si>
  <si>
    <t>ST.06.20.00.</t>
  </si>
  <si>
    <t>0708-A</t>
  </si>
  <si>
    <t>ST.06.21.00.</t>
  </si>
  <si>
    <t>WYPOSAŻENIE OBIEKTÓW DROGOWYCH</t>
  </si>
  <si>
    <t>RAZEM</t>
  </si>
  <si>
    <t>KOSZTORYS OFERTOWY
Wiadukt drogowy WD-01 w km 190+483 LK201 (istn. km 190+588)</t>
  </si>
  <si>
    <t>01.01.69.01</t>
  </si>
  <si>
    <t>08.01.69.01</t>
  </si>
  <si>
    <t>- ściany szczelinowe i oporowe monolityczne</t>
  </si>
  <si>
    <t>01.02.52.01</t>
  </si>
  <si>
    <t>Beton podpór w elementach o grubości &gt; 60 cm</t>
  </si>
  <si>
    <t>01.02.13.01</t>
  </si>
  <si>
    <t>- wykonanie ścian oporowych z betonu klasy C30/37 w deskowaniu,</t>
  </si>
  <si>
    <t>01.01.13.02</t>
  </si>
  <si>
    <t>10.01.11.02</t>
  </si>
  <si>
    <t>05.01.11.02</t>
  </si>
  <si>
    <t xml:space="preserve">05.01.11.02 </t>
  </si>
  <si>
    <t xml:space="preserve"> 2.40.
</t>
  </si>
  <si>
    <t>- montaż prefabrykowanych desek gzymsowych z polimerobetonu o wymiarach zgodnych z Dokumentacją Projektową (h = 0,7 m)</t>
  </si>
  <si>
    <t>ST.06.14.00.</t>
  </si>
  <si>
    <t>05.01.11.03</t>
  </si>
  <si>
    <t>05.01.11.04</t>
  </si>
  <si>
    <t>- montaż pod konstrukcją obiektu rur osłonowowych średnicy f 137,9/5 i f 193,7/5 mm dla kabli za pomocą podwieszeń systemowych,</t>
  </si>
  <si>
    <t>ST.06.15.00.</t>
  </si>
  <si>
    <t>01.01.51.03</t>
  </si>
  <si>
    <t>m2</t>
  </si>
  <si>
    <t>02.01.51.01</t>
  </si>
  <si>
    <t>Nawierzchnia na konstrukcji obiektu mostowego</t>
  </si>
  <si>
    <t>05.02.52.01</t>
  </si>
  <si>
    <t>ST.06.16.00.</t>
  </si>
  <si>
    <t>01.01.51.01</t>
  </si>
  <si>
    <t>Rury i elementy o przekroju f 50÷800 mm</t>
  </si>
  <si>
    <t xml:space="preserve">02.03.11.01 </t>
  </si>
  <si>
    <t>02.03.11.02</t>
  </si>
  <si>
    <t>02.03.11.03</t>
  </si>
  <si>
    <t>ST.06.17.00.</t>
  </si>
  <si>
    <t>ŁOŻYSKA</t>
  </si>
  <si>
    <t>02.01.11.07</t>
  </si>
  <si>
    <t>02.01.11.08</t>
  </si>
  <si>
    <t>- o nośności min. 2000 kN - jednokierunkowe</t>
  </si>
  <si>
    <t>02.01.11.09</t>
  </si>
  <si>
    <t>- o nośności min. 2000 kN - wielokierunkowe</t>
  </si>
  <si>
    <t>ST.06.18.00.</t>
  </si>
  <si>
    <t>5.5.010</t>
  </si>
  <si>
    <t>01.01.11.01</t>
  </si>
  <si>
    <t>03.01.24-02</t>
  </si>
  <si>
    <t>- ułożenie rur drenarskich PVC-u średnicy f 113/126 mm z otworami na 1/2 obwodu obłożonych geowłókniną w warstwie filtracyjnej - na podwalinie betonowej za przyczółkami</t>
  </si>
  <si>
    <t>01.01.64.01</t>
  </si>
  <si>
    <t>15.01.15.01</t>
  </si>
  <si>
    <t xml:space="preserve">21.20.01 
</t>
  </si>
  <si>
    <t>20.05.11.01</t>
  </si>
  <si>
    <t>10.01.11.01</t>
  </si>
  <si>
    <t>25.01.11.01</t>
  </si>
  <si>
    <t xml:space="preserve">13.5.002 </t>
  </si>
  <si>
    <t>0708</t>
  </si>
  <si>
    <t>- montaż kanału technologicznego fi 125</t>
  </si>
  <si>
    <t>RAZEM:</t>
  </si>
  <si>
    <t>Część 7 – Obiekty inżynieryjne
1. Wiadukt drogowy WD w km 181+357,30 (ist.181+463) LK201
2. Wiadukt drogowy w km 184+731,35 (ist.184+835) LK201
3. Wiadukt drogowy w km 164+403,72 (ist.164+498) LK201
4. Wiadukt drogowy w km 176+508,20 (ist.176+594) LK201
5. Tymczasowy wiadukt drogowy WD-01 w km 190+483 LK201 (istn. km 190+588)
6. Wiadukt drogowy WD-01 w km 190+483 LK201 (istn. km 190+588)</t>
  </si>
  <si>
    <t>-wykonanie i montaż belek prefabrykowanych typu T, L=27 m ( materiał po stronie Zamawiającego)</t>
  </si>
  <si>
    <t>-wykonanie i montaż belek prefabrykowanych typu T, L=27 m (materiał po stronie Zamawiającego)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</si>
</sst>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d.00.00.00\."/>
    <numFmt numFmtId="165" formatCode="00\.00\.00\."/>
  </numFmts>
  <fonts count="60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 CE"/>
      <family val="2"/>
      <charset val="238"/>
    </font>
    <font>
      <sz val="9"/>
      <name val="Symbol"/>
      <family val="1"/>
      <charset val="2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9"/>
      <name val="Czcionka tekstu podstawowego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Pl Courier New"/>
    </font>
    <font>
      <u/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11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 CE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1"/>
      <color theme="1"/>
      <name val="Arial"/>
      <family val="2"/>
    </font>
    <font>
      <u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7"/>
      <name val="Arial CE"/>
      <charset val="238"/>
    </font>
    <font>
      <sz val="10"/>
      <color indexed="8"/>
      <name val="Arial"/>
      <family val="2"/>
    </font>
    <font>
      <sz val="9"/>
      <color indexed="64"/>
      <name val="Arial"/>
      <family val="2"/>
      <charset val="238"/>
    </font>
    <font>
      <sz val="10"/>
      <color indexed="64"/>
      <name val="Arial"/>
      <family val="2"/>
    </font>
    <font>
      <sz val="10"/>
      <color indexed="64"/>
      <name val="Arial"/>
      <family val="2"/>
      <charset val="238"/>
    </font>
    <font>
      <sz val="10"/>
      <color indexed="8"/>
      <name val="Microsoft Sans Serif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9"/>
      <color rgb="FF0070C0"/>
      <name val="Arial"/>
      <family val="2"/>
      <charset val="238"/>
    </font>
    <font>
      <vertAlign val="superscript"/>
      <sz val="10"/>
      <name val="Times New Roman CE"/>
      <family val="1"/>
      <charset val="238"/>
    </font>
    <font>
      <b/>
      <sz val="9"/>
      <color indexed="8"/>
      <name val="Arial"/>
      <family val="2"/>
    </font>
    <font>
      <sz val="7"/>
      <color indexed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55"/>
      </patternFill>
    </fill>
    <fill>
      <patternFill patternType="solid">
        <fgColor theme="0" tint="-0.249977111117893"/>
        <bgColor indexed="23"/>
      </patternFill>
    </fill>
    <fill>
      <patternFill patternType="solid">
        <fgColor rgb="FFBFBFBF"/>
        <bgColor rgb="FF969696"/>
      </patternFill>
    </fill>
    <fill>
      <patternFill patternType="solid">
        <fgColor rgb="FFD9D9D9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20" fillId="0" borderId="0"/>
    <xf numFmtId="0" fontId="21" fillId="0" borderId="0"/>
    <xf numFmtId="0" fontId="22" fillId="0" borderId="0" applyNumberFormat="0" applyFont="0" applyFill="0" applyBorder="0" applyAlignment="0" applyProtection="0"/>
    <xf numFmtId="0" fontId="20" fillId="0" borderId="0"/>
    <xf numFmtId="0" fontId="1" fillId="0" borderId="0"/>
    <xf numFmtId="0" fontId="12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16" fillId="0" borderId="0"/>
    <xf numFmtId="0" fontId="9" fillId="0" borderId="0"/>
    <xf numFmtId="0" fontId="9" fillId="0" borderId="0"/>
    <xf numFmtId="0" fontId="1" fillId="0" borderId="0" applyNumberFormat="0" applyFill="0" applyBorder="0" applyAlignment="0" applyProtection="0"/>
    <xf numFmtId="0" fontId="19" fillId="0" borderId="0"/>
    <xf numFmtId="0" fontId="9" fillId="0" borderId="0"/>
    <xf numFmtId="0" fontId="24" fillId="0" borderId="0"/>
    <xf numFmtId="0" fontId="24" fillId="0" borderId="0"/>
    <xf numFmtId="0" fontId="1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1" applyNumberFormat="0" applyFont="0" applyFill="0" applyBorder="0" applyProtection="0">
      <alignment vertical="top" wrapText="1"/>
    </xf>
    <xf numFmtId="9" fontId="19" fillId="0" borderId="0" applyFill="0" applyBorder="0" applyAlignment="0" applyProtection="0"/>
    <xf numFmtId="0" fontId="20" fillId="0" borderId="0"/>
    <xf numFmtId="0" fontId="12" fillId="2" borderId="2" applyNumberFormat="0" applyFont="0" applyAlignment="0" applyProtection="0"/>
    <xf numFmtId="0" fontId="9" fillId="2" borderId="2" applyNumberFormat="0" applyFont="0" applyAlignment="0" applyProtection="0"/>
    <xf numFmtId="0" fontId="9" fillId="2" borderId="2" applyNumberFormat="0" applyFont="0" applyAlignment="0" applyProtection="0"/>
    <xf numFmtId="0" fontId="1" fillId="0" borderId="0"/>
    <xf numFmtId="0" fontId="35" fillId="0" borderId="0"/>
  </cellStyleXfs>
  <cellXfs count="374">
    <xf numFmtId="0" fontId="0" fillId="0" borderId="0" xfId="0"/>
    <xf numFmtId="49" fontId="3" fillId="3" borderId="3" xfId="0" applyNumberFormat="1" applyFont="1" applyFill="1" applyBorder="1" applyAlignment="1">
      <alignment horizontal="center" vertical="center"/>
    </xf>
    <xf numFmtId="0" fontId="10" fillId="0" borderId="11" xfId="15" applyNumberFormat="1" applyFont="1" applyFill="1" applyBorder="1" applyAlignment="1" applyProtection="1">
      <alignment vertical="center" wrapText="1"/>
    </xf>
    <xf numFmtId="4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0" fontId="26" fillId="0" borderId="0" xfId="0" applyFont="1"/>
    <xf numFmtId="49" fontId="27" fillId="4" borderId="3" xfId="0" applyNumberFormat="1" applyFont="1" applyFill="1" applyBorder="1" applyAlignment="1">
      <alignment vertical="center" wrapText="1"/>
    </xf>
    <xf numFmtId="164" fontId="10" fillId="6" borderId="3" xfId="55" applyNumberFormat="1" applyFont="1" applyFill="1" applyBorder="1" applyAlignment="1">
      <alignment horizontal="center" vertical="center"/>
    </xf>
    <xf numFmtId="0" fontId="2" fillId="0" borderId="0" xfId="0" applyFont="1"/>
    <xf numFmtId="0" fontId="5" fillId="6" borderId="10" xfId="15" applyNumberFormat="1" applyFont="1" applyFill="1" applyBorder="1" applyAlignment="1" applyProtection="1">
      <alignment vertical="center"/>
    </xf>
    <xf numFmtId="0" fontId="5" fillId="6" borderId="11" xfId="15" applyNumberFormat="1" applyFont="1" applyFill="1" applyBorder="1" applyAlignment="1" applyProtection="1">
      <alignment vertical="center"/>
    </xf>
    <xf numFmtId="0" fontId="10" fillId="6" borderId="10" xfId="15" applyNumberFormat="1" applyFont="1" applyFill="1" applyBorder="1" applyAlignment="1" applyProtection="1">
      <alignment vertical="center"/>
    </xf>
    <xf numFmtId="0" fontId="10" fillId="6" borderId="11" xfId="15" applyNumberFormat="1" applyFont="1" applyFill="1" applyBorder="1" applyAlignment="1" applyProtection="1">
      <alignment vertical="center"/>
    </xf>
    <xf numFmtId="0" fontId="30" fillId="0" borderId="0" xfId="0" applyFont="1"/>
    <xf numFmtId="49" fontId="29" fillId="4" borderId="3" xfId="0" applyNumberFormat="1" applyFont="1" applyFill="1" applyBorder="1" applyAlignment="1">
      <alignment vertical="center" wrapText="1"/>
    </xf>
    <xf numFmtId="4" fontId="2" fillId="0" borderId="3" xfId="15" applyNumberFormat="1" applyFont="1" applyFill="1" applyBorder="1" applyAlignment="1" applyProtection="1">
      <alignment horizontal="center" vertical="center"/>
    </xf>
    <xf numFmtId="0" fontId="10" fillId="6" borderId="3" xfId="46" applyFont="1" applyFill="1" applyBorder="1" applyAlignment="1">
      <alignment horizontal="center" vertical="center" wrapText="1"/>
    </xf>
    <xf numFmtId="49" fontId="3" fillId="7" borderId="3" xfId="0" applyNumberFormat="1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horizontal="center" vertical="center" wrapText="1"/>
    </xf>
    <xf numFmtId="2" fontId="27" fillId="8" borderId="3" xfId="0" applyNumberFormat="1" applyFont="1" applyFill="1" applyBorder="1" applyAlignment="1">
      <alignment vertical="center" wrapText="1"/>
    </xf>
    <xf numFmtId="49" fontId="29" fillId="8" borderId="3" xfId="0" applyNumberFormat="1" applyFont="1" applyFill="1" applyBorder="1" applyAlignment="1">
      <alignment vertical="center" wrapText="1"/>
    </xf>
    <xf numFmtId="2" fontId="29" fillId="8" borderId="3" xfId="0" applyNumberFormat="1" applyFont="1" applyFill="1" applyBorder="1" applyAlignment="1">
      <alignment vertical="center" wrapText="1"/>
    </xf>
    <xf numFmtId="49" fontId="29" fillId="8" borderId="3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1" fillId="0" borderId="3" xfId="53" applyFont="1" applyBorder="1" applyAlignment="1" applyProtection="1">
      <alignment horizontal="center" vertical="center"/>
      <protection locked="0"/>
    </xf>
    <xf numFmtId="165" fontId="11" fillId="0" borderId="12" xfId="10" applyNumberFormat="1" applyFont="1" applyBorder="1" applyAlignment="1">
      <alignment horizontal="center" vertical="center"/>
    </xf>
    <xf numFmtId="4" fontId="11" fillId="0" borderId="3" xfId="46" applyNumberFormat="1" applyFont="1" applyBorder="1" applyAlignment="1">
      <alignment horizontal="center" vertical="center" wrapText="1"/>
    </xf>
    <xf numFmtId="4" fontId="11" fillId="0" borderId="3" xfId="46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9" fontId="3" fillId="7" borderId="3" xfId="0" applyNumberFormat="1" applyFont="1" applyFill="1" applyBorder="1" applyAlignment="1">
      <alignment horizontal="center" vertical="center" wrapText="1"/>
    </xf>
    <xf numFmtId="0" fontId="11" fillId="0" borderId="3" xfId="46" applyFont="1" applyBorder="1" applyAlignment="1">
      <alignment horizontal="center" vertical="center" wrapText="1"/>
    </xf>
    <xf numFmtId="3" fontId="11" fillId="0" borderId="3" xfId="46" applyNumberFormat="1" applyFont="1" applyBorder="1" applyAlignment="1">
      <alignment horizontal="center" vertical="center" wrapText="1"/>
    </xf>
    <xf numFmtId="0" fontId="11" fillId="0" borderId="13" xfId="46" applyFont="1" applyBorder="1" applyAlignment="1">
      <alignment horizontal="left" vertical="center" wrapText="1"/>
    </xf>
    <xf numFmtId="0" fontId="11" fillId="0" borderId="3" xfId="46" applyFont="1" applyBorder="1" applyAlignment="1">
      <alignment horizontal="left" vertical="center" wrapText="1"/>
    </xf>
    <xf numFmtId="1" fontId="10" fillId="0" borderId="3" xfId="0" applyNumberFormat="1" applyFont="1" applyBorder="1" applyAlignment="1">
      <alignment horizontal="right" vertical="center" wrapText="1"/>
    </xf>
    <xf numFmtId="0" fontId="11" fillId="0" borderId="3" xfId="46" applyFont="1" applyBorder="1" applyAlignment="1">
      <alignment horizontal="center" vertical="center"/>
    </xf>
    <xf numFmtId="4" fontId="11" fillId="0" borderId="3" xfId="46" applyNumberFormat="1" applyFont="1" applyBorder="1" applyAlignment="1">
      <alignment horizontal="right" vertical="center" wrapText="1"/>
    </xf>
    <xf numFmtId="49" fontId="11" fillId="0" borderId="3" xfId="46" quotePrefix="1" applyNumberFormat="1" applyFont="1" applyBorder="1" applyAlignment="1">
      <alignment vertical="center" wrapText="1"/>
    </xf>
    <xf numFmtId="1" fontId="10" fillId="0" borderId="3" xfId="46" applyNumberFormat="1" applyFont="1" applyBorder="1" applyAlignment="1">
      <alignment horizontal="right" vertical="center"/>
    </xf>
    <xf numFmtId="0" fontId="11" fillId="0" borderId="3" xfId="46" quotePrefix="1" applyFont="1" applyBorder="1" applyAlignment="1">
      <alignment horizontal="left" vertical="center" wrapText="1"/>
    </xf>
    <xf numFmtId="0" fontId="11" fillId="0" borderId="13" xfId="46" quotePrefix="1" applyFont="1" applyBorder="1" applyAlignment="1">
      <alignment horizontal="left" vertical="center" wrapText="1"/>
    </xf>
    <xf numFmtId="49" fontId="11" fillId="0" borderId="3" xfId="46" applyNumberFormat="1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" fontId="10" fillId="0" borderId="13" xfId="0" applyNumberFormat="1" applyFont="1" applyBorder="1" applyAlignment="1">
      <alignment horizontal="right" vertical="center" wrapText="1"/>
    </xf>
    <xf numFmtId="0" fontId="11" fillId="0" borderId="7" xfId="46" quotePrefix="1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53" applyFont="1" applyBorder="1" applyAlignment="1">
      <alignment vertical="center" wrapText="1"/>
    </xf>
    <xf numFmtId="0" fontId="11" fillId="0" borderId="15" xfId="0" quotePrefix="1" applyFont="1" applyBorder="1" applyAlignment="1">
      <alignment vertical="center" wrapText="1"/>
    </xf>
    <xf numFmtId="0" fontId="11" fillId="0" borderId="15" xfId="46" applyFont="1" applyBorder="1" applyAlignment="1">
      <alignment horizontal="center" vertical="center"/>
    </xf>
    <xf numFmtId="49" fontId="11" fillId="0" borderId="3" xfId="0" applyNumberFormat="1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3" fontId="11" fillId="0" borderId="3" xfId="46" applyNumberFormat="1" applyFont="1" applyBorder="1" applyAlignment="1">
      <alignment horizontal="center" vertical="center"/>
    </xf>
    <xf numFmtId="3" fontId="10" fillId="0" borderId="13" xfId="0" applyNumberFormat="1" applyFont="1" applyBorder="1" applyAlignment="1">
      <alignment horizontal="right" vertical="center" wrapText="1"/>
    </xf>
    <xf numFmtId="3" fontId="11" fillId="5" borderId="3" xfId="46" applyNumberFormat="1" applyFont="1" applyFill="1" applyBorder="1" applyAlignment="1">
      <alignment horizontal="center" vertical="center" wrapText="1"/>
    </xf>
    <xf numFmtId="3" fontId="11" fillId="0" borderId="15" xfId="46" applyNumberFormat="1" applyFont="1" applyBorder="1" applyAlignment="1">
      <alignment horizontal="center" vertical="center"/>
    </xf>
    <xf numFmtId="4" fontId="11" fillId="0" borderId="13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2" xfId="46" applyFont="1" applyBorder="1" applyAlignment="1">
      <alignment horizontal="center" vertical="center" wrapText="1"/>
    </xf>
    <xf numFmtId="0" fontId="11" fillId="0" borderId="14" xfId="46" applyFont="1" applyBorder="1" applyAlignment="1">
      <alignment horizontal="center" vertical="center" wrapText="1"/>
    </xf>
    <xf numFmtId="0" fontId="28" fillId="0" borderId="14" xfId="0" applyFont="1" applyBorder="1" applyAlignment="1">
      <alignment vertical="center"/>
    </xf>
    <xf numFmtId="165" fontId="11" fillId="0" borderId="14" xfId="10" applyNumberFormat="1" applyFont="1" applyBorder="1" applyAlignment="1">
      <alignment horizontal="center" vertical="center"/>
    </xf>
    <xf numFmtId="165" fontId="11" fillId="0" borderId="14" xfId="46" applyNumberFormat="1" applyFont="1" applyBorder="1" applyAlignment="1">
      <alignment horizontal="center" vertical="center"/>
    </xf>
    <xf numFmtId="0" fontId="11" fillId="0" borderId="15" xfId="46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6" fillId="0" borderId="14" xfId="46" applyFont="1" applyBorder="1" applyAlignment="1">
      <alignment horizontal="center" vertical="center" wrapText="1"/>
    </xf>
    <xf numFmtId="0" fontId="28" fillId="0" borderId="15" xfId="0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28" fillId="0" borderId="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2" xfId="46" quotePrefix="1" applyFont="1" applyBorder="1" applyAlignment="1">
      <alignment horizontal="center" vertical="center"/>
    </xf>
    <xf numFmtId="0" fontId="11" fillId="0" borderId="14" xfId="46" quotePrefix="1" applyFont="1" applyBorder="1" applyAlignment="1">
      <alignment horizontal="center" vertical="center"/>
    </xf>
    <xf numFmtId="0" fontId="11" fillId="0" borderId="3" xfId="54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49" fontId="11" fillId="0" borderId="13" xfId="46" applyNumberFormat="1" applyFont="1" applyBorder="1" applyAlignment="1">
      <alignment horizontal="left" vertical="center" wrapText="1"/>
    </xf>
    <xf numFmtId="49" fontId="11" fillId="0" borderId="13" xfId="46" quotePrefix="1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4" fontId="11" fillId="0" borderId="3" xfId="46" applyNumberFormat="1" applyFont="1" applyBorder="1" applyAlignment="1">
      <alignment vertical="center"/>
    </xf>
    <xf numFmtId="49" fontId="11" fillId="0" borderId="3" xfId="46" applyNumberFormat="1" applyFont="1" applyBorder="1" applyAlignment="1">
      <alignment horizontal="left" vertical="center" wrapText="1"/>
    </xf>
    <xf numFmtId="49" fontId="11" fillId="0" borderId="13" xfId="46" applyNumberFormat="1" applyFont="1" applyBorder="1" applyAlignment="1">
      <alignment vertical="center" wrapText="1"/>
    </xf>
    <xf numFmtId="49" fontId="11" fillId="0" borderId="13" xfId="46" quotePrefix="1" applyNumberFormat="1" applyFont="1" applyBorder="1" applyAlignment="1">
      <alignment vertical="center" wrapText="1"/>
    </xf>
    <xf numFmtId="0" fontId="11" fillId="0" borderId="3" xfId="46" quotePrefix="1" applyFont="1" applyBorder="1" applyAlignment="1">
      <alignment horizontal="center" vertical="center"/>
    </xf>
    <xf numFmtId="49" fontId="11" fillId="5" borderId="3" xfId="46" quotePrefix="1" applyNumberFormat="1" applyFont="1" applyFill="1" applyBorder="1" applyAlignment="1">
      <alignment vertical="center" wrapText="1"/>
    </xf>
    <xf numFmtId="49" fontId="11" fillId="0" borderId="14" xfId="46" applyNumberFormat="1" applyFont="1" applyBorder="1" applyAlignment="1">
      <alignment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0" fontId="11" fillId="0" borderId="3" xfId="49" quotePrefix="1" applyFont="1" applyBorder="1" applyAlignment="1">
      <alignment horizontal="left" vertical="center" wrapText="1"/>
    </xf>
    <xf numFmtId="0" fontId="10" fillId="0" borderId="13" xfId="0" applyFont="1" applyBorder="1" applyAlignment="1">
      <alignment horizontal="right" vertical="center" wrapText="1"/>
    </xf>
    <xf numFmtId="0" fontId="11" fillId="0" borderId="3" xfId="49" applyFont="1" applyBorder="1" applyAlignment="1">
      <alignment horizontal="left" vertical="center" wrapText="1"/>
    </xf>
    <xf numFmtId="0" fontId="11" fillId="0" borderId="3" xfId="49" applyFont="1" applyBorder="1" applyAlignment="1">
      <alignment horizontal="center" vertical="center"/>
    </xf>
    <xf numFmtId="3" fontId="11" fillId="0" borderId="3" xfId="49" applyNumberFormat="1" applyFont="1" applyBorder="1" applyAlignment="1">
      <alignment horizontal="center" vertical="center"/>
    </xf>
    <xf numFmtId="0" fontId="11" fillId="0" borderId="3" xfId="46" quotePrefix="1" applyFont="1" applyBorder="1" applyAlignment="1" applyProtection="1">
      <alignment horizontal="left" vertical="center" wrapText="1"/>
      <protection locked="0"/>
    </xf>
    <xf numFmtId="0" fontId="11" fillId="0" borderId="3" xfId="46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1" fillId="0" borderId="14" xfId="46" applyFont="1" applyBorder="1" applyAlignment="1">
      <alignment horizontal="center" vertical="center"/>
    </xf>
    <xf numFmtId="0" fontId="11" fillId="0" borderId="14" xfId="49" quotePrefix="1" applyFont="1" applyBorder="1" applyAlignment="1">
      <alignment horizontal="left" vertical="center" wrapText="1"/>
    </xf>
    <xf numFmtId="49" fontId="11" fillId="0" borderId="15" xfId="46" quotePrefix="1" applyNumberFormat="1" applyFont="1" applyBorder="1" applyAlignment="1">
      <alignment vertical="center" wrapText="1"/>
    </xf>
    <xf numFmtId="0" fontId="11" fillId="0" borderId="14" xfId="46" quotePrefix="1" applyFont="1" applyBorder="1" applyAlignment="1">
      <alignment horizontal="left" vertical="center" wrapText="1"/>
    </xf>
    <xf numFmtId="0" fontId="11" fillId="0" borderId="15" xfId="46" quotePrefix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48" applyFont="1" applyBorder="1" applyAlignment="1">
      <alignment horizontal="left" vertical="center" wrapText="1"/>
    </xf>
    <xf numFmtId="0" fontId="11" fillId="0" borderId="3" xfId="47" quotePrefix="1" applyFont="1" applyBorder="1" applyAlignment="1">
      <alignment horizontal="left" vertical="center" wrapText="1"/>
    </xf>
    <xf numFmtId="0" fontId="11" fillId="0" borderId="3" xfId="50" quotePrefix="1" applyFont="1" applyBorder="1" applyAlignment="1">
      <alignment horizontal="left" vertical="center" wrapText="1"/>
    </xf>
    <xf numFmtId="0" fontId="11" fillId="0" borderId="3" xfId="50" applyFont="1" applyBorder="1" applyAlignment="1">
      <alignment horizontal="center" vertical="center"/>
    </xf>
    <xf numFmtId="0" fontId="11" fillId="0" borderId="3" xfId="50" applyFont="1" applyBorder="1" applyAlignment="1">
      <alignment horizontal="left" vertical="center" wrapText="1"/>
    </xf>
    <xf numFmtId="0" fontId="5" fillId="0" borderId="13" xfId="0" applyFont="1" applyBorder="1" applyAlignment="1">
      <alignment horizontal="right" vertical="center" wrapText="1"/>
    </xf>
    <xf numFmtId="0" fontId="1" fillId="0" borderId="8" xfId="62" applyBorder="1"/>
    <xf numFmtId="0" fontId="1" fillId="0" borderId="0" xfId="62"/>
    <xf numFmtId="0" fontId="1" fillId="0" borderId="4" xfId="62" applyBorder="1"/>
    <xf numFmtId="0" fontId="1" fillId="0" borderId="4" xfId="62" applyBorder="1" applyAlignment="1">
      <alignment horizontal="center"/>
    </xf>
    <xf numFmtId="0" fontId="41" fillId="0" borderId="0" xfId="62" applyFont="1"/>
    <xf numFmtId="0" fontId="41" fillId="0" borderId="0" xfId="62" applyFont="1" applyAlignment="1">
      <alignment horizontal="center" vertical="center"/>
    </xf>
    <xf numFmtId="0" fontId="43" fillId="0" borderId="13" xfId="62" applyFont="1" applyBorder="1" applyAlignment="1">
      <alignment vertical="top" wrapText="1" readingOrder="1"/>
    </xf>
    <xf numFmtId="2" fontId="5" fillId="0" borderId="0" xfId="0" applyNumberFormat="1" applyFont="1" applyAlignment="1">
      <alignment horizontal="right" wrapText="1"/>
    </xf>
    <xf numFmtId="4" fontId="11" fillId="0" borderId="3" xfId="52" applyNumberFormat="1" applyFont="1" applyBorder="1" applyAlignment="1">
      <alignment horizontal="center" vertical="center"/>
    </xf>
    <xf numFmtId="3" fontId="11" fillId="0" borderId="3" xfId="51" applyNumberFormat="1" applyFont="1" applyBorder="1" applyAlignment="1" applyProtection="1">
      <alignment horizontal="center" vertical="center" wrapText="1"/>
    </xf>
    <xf numFmtId="3" fontId="11" fillId="0" borderId="3" xfId="53" applyNumberFormat="1" applyFont="1" applyBorder="1" applyAlignment="1">
      <alignment horizontal="center" vertical="center"/>
    </xf>
    <xf numFmtId="0" fontId="32" fillId="9" borderId="3" xfId="0" applyFont="1" applyFill="1" applyBorder="1" applyAlignment="1">
      <alignment horizontal="center" vertical="center"/>
    </xf>
    <xf numFmtId="0" fontId="31" fillId="10" borderId="10" xfId="0" applyFont="1" applyFill="1" applyBorder="1" applyAlignment="1">
      <alignment vertical="center"/>
    </xf>
    <xf numFmtId="0" fontId="32" fillId="9" borderId="13" xfId="0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 wrapText="1"/>
    </xf>
    <xf numFmtId="0" fontId="11" fillId="0" borderId="15" xfId="0" applyFont="1" applyBorder="1" applyAlignment="1" applyProtection="1">
      <alignment horizontal="left" vertical="center" wrapText="1"/>
      <protection locked="0"/>
    </xf>
    <xf numFmtId="4" fontId="11" fillId="0" borderId="14" xfId="46" applyNumberFormat="1" applyFont="1" applyBorder="1" applyAlignment="1">
      <alignment vertical="center"/>
    </xf>
    <xf numFmtId="49" fontId="11" fillId="0" borderId="13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vertical="center" wrapText="1"/>
    </xf>
    <xf numFmtId="4" fontId="11" fillId="0" borderId="3" xfId="53" applyNumberFormat="1" applyFont="1" applyBorder="1" applyAlignment="1" applyProtection="1">
      <alignment horizontal="center" vertical="center"/>
      <protection locked="0"/>
    </xf>
    <xf numFmtId="3" fontId="10" fillId="0" borderId="13" xfId="15" applyNumberFormat="1" applyFont="1" applyFill="1" applyBorder="1" applyAlignment="1" applyProtection="1">
      <alignment horizontal="right" vertical="center"/>
    </xf>
    <xf numFmtId="3" fontId="7" fillId="6" borderId="13" xfId="15" applyNumberFormat="1" applyFont="1" applyFill="1" applyBorder="1" applyAlignment="1" applyProtection="1">
      <alignment horizontal="center" vertical="center"/>
    </xf>
    <xf numFmtId="3" fontId="10" fillId="0" borderId="13" xfId="15" applyNumberFormat="1" applyFont="1" applyFill="1" applyBorder="1" applyAlignment="1" applyProtection="1">
      <alignment vertical="center" wrapText="1"/>
    </xf>
    <xf numFmtId="4" fontId="11" fillId="0" borderId="3" xfId="15" applyNumberFormat="1" applyFont="1" applyFill="1" applyBorder="1" applyAlignment="1" applyProtection="1">
      <alignment vertical="center"/>
    </xf>
    <xf numFmtId="3" fontId="10" fillId="0" borderId="3" xfId="15" applyNumberFormat="1" applyFont="1" applyFill="1" applyBorder="1" applyAlignment="1" applyProtection="1">
      <alignment vertical="center"/>
    </xf>
    <xf numFmtId="3" fontId="19" fillId="6" borderId="13" xfId="15" applyNumberFormat="1" applyFont="1" applyFill="1" applyBorder="1" applyAlignment="1" applyProtection="1">
      <alignment horizontal="center" vertical="center"/>
    </xf>
    <xf numFmtId="3" fontId="10" fillId="0" borderId="13" xfId="15" applyNumberFormat="1" applyFont="1" applyFill="1" applyBorder="1" applyAlignment="1" applyProtection="1">
      <alignment horizontal="right" vertical="center" wrapText="1"/>
    </xf>
    <xf numFmtId="3" fontId="11" fillId="0" borderId="3" xfId="49" applyNumberFormat="1" applyFont="1" applyBorder="1" applyAlignment="1" applyProtection="1">
      <alignment horizontal="center" vertical="center"/>
    </xf>
    <xf numFmtId="4" fontId="11" fillId="0" borderId="3" xfId="15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vertical="center"/>
    </xf>
    <xf numFmtId="0" fontId="17" fillId="0" borderId="3" xfId="0" applyFont="1" applyBorder="1" applyAlignment="1">
      <alignment vertical="center" wrapText="1"/>
    </xf>
    <xf numFmtId="3" fontId="10" fillId="0" borderId="3" xfId="0" applyNumberFormat="1" applyFont="1" applyBorder="1" applyAlignment="1">
      <alignment vertical="center" wrapText="1"/>
    </xf>
    <xf numFmtId="4" fontId="8" fillId="0" borderId="3" xfId="0" applyNumberFormat="1" applyFont="1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28" fillId="0" borderId="15" xfId="0" applyFont="1" applyBorder="1"/>
    <xf numFmtId="0" fontId="11" fillId="0" borderId="12" xfId="46" applyFont="1" applyBorder="1" applyAlignment="1">
      <alignment horizontal="center" vertical="top" wrapText="1"/>
    </xf>
    <xf numFmtId="0" fontId="11" fillId="0" borderId="14" xfId="46" applyFont="1" applyBorder="1" applyAlignment="1">
      <alignment horizontal="center" vertical="top" wrapText="1"/>
    </xf>
    <xf numFmtId="0" fontId="0" fillId="0" borderId="13" xfId="0" applyBorder="1" applyAlignment="1">
      <alignment vertical="center"/>
    </xf>
    <xf numFmtId="0" fontId="31" fillId="0" borderId="10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4" fontId="10" fillId="0" borderId="3" xfId="52" applyNumberFormat="1" applyFont="1" applyBorder="1" applyAlignment="1">
      <alignment horizontal="center" vertical="center"/>
    </xf>
    <xf numFmtId="4" fontId="4" fillId="0" borderId="3" xfId="15" applyNumberFormat="1" applyFont="1" applyFill="1" applyBorder="1" applyAlignment="1" applyProtection="1">
      <alignment horizontal="center" vertical="center"/>
    </xf>
    <xf numFmtId="0" fontId="1" fillId="0" borderId="16" xfId="62" applyBorder="1"/>
    <xf numFmtId="164" fontId="10" fillId="6" borderId="10" xfId="55" applyNumberFormat="1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1" fillId="0" borderId="16" xfId="46" applyFont="1" applyBorder="1" applyAlignment="1">
      <alignment horizontal="center" vertical="center" wrapText="1"/>
    </xf>
    <xf numFmtId="0" fontId="28" fillId="0" borderId="16" xfId="0" applyFont="1" applyBorder="1" applyAlignment="1">
      <alignment vertical="center"/>
    </xf>
    <xf numFmtId="165" fontId="11" fillId="0" borderId="9" xfId="10" applyNumberFormat="1" applyFont="1" applyBorder="1" applyAlignment="1">
      <alignment horizontal="center" vertical="center"/>
    </xf>
    <xf numFmtId="165" fontId="11" fillId="0" borderId="16" xfId="46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26" fillId="0" borderId="16" xfId="46" applyFont="1" applyBorder="1" applyAlignment="1">
      <alignment horizontal="center" vertical="center" wrapText="1"/>
    </xf>
    <xf numFmtId="0" fontId="11" fillId="0" borderId="7" xfId="46" applyFont="1" applyBorder="1" applyAlignment="1">
      <alignment horizontal="center" vertical="center" wrapText="1"/>
    </xf>
    <xf numFmtId="0" fontId="11" fillId="0" borderId="13" xfId="46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0" fillId="6" borderId="10" xfId="46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1" fillId="0" borderId="9" xfId="46" quotePrefix="1" applyFont="1" applyBorder="1" applyAlignment="1">
      <alignment horizontal="center" vertical="center"/>
    </xf>
    <xf numFmtId="0" fontId="11" fillId="0" borderId="16" xfId="46" quotePrefix="1" applyFont="1" applyBorder="1" applyAlignment="1">
      <alignment horizontal="center" vertical="center"/>
    </xf>
    <xf numFmtId="0" fontId="11" fillId="0" borderId="0" xfId="46" applyFont="1" applyAlignment="1">
      <alignment horizontal="center" vertical="center" wrapText="1"/>
    </xf>
    <xf numFmtId="0" fontId="11" fillId="0" borderId="6" xfId="46" applyFont="1" applyBorder="1" applyAlignment="1">
      <alignment horizontal="center" vertical="center" wrapText="1"/>
    </xf>
    <xf numFmtId="49" fontId="32" fillId="9" borderId="3" xfId="0" applyNumberFormat="1" applyFont="1" applyFill="1" applyBorder="1" applyAlignment="1">
      <alignment horizontal="center" vertical="center" wrapText="1"/>
    </xf>
    <xf numFmtId="49" fontId="31" fillId="0" borderId="3" xfId="0" applyNumberFormat="1" applyFont="1" applyBorder="1" applyAlignment="1">
      <alignment horizontal="center" vertical="center" wrapText="1"/>
    </xf>
    <xf numFmtId="0" fontId="11" fillId="0" borderId="3" xfId="46" quotePrefix="1" applyFont="1" applyBorder="1" applyAlignment="1">
      <alignment vertical="center" wrapText="1"/>
    </xf>
    <xf numFmtId="0" fontId="11" fillId="0" borderId="15" xfId="46" quotePrefix="1" applyFont="1" applyBorder="1" applyAlignment="1">
      <alignment vertical="center" wrapText="1"/>
    </xf>
    <xf numFmtId="0" fontId="36" fillId="0" borderId="4" xfId="62" applyFont="1" applyBorder="1" applyAlignment="1">
      <alignment vertical="top" wrapText="1"/>
    </xf>
    <xf numFmtId="0" fontId="49" fillId="11" borderId="20" xfId="0" applyFont="1" applyFill="1" applyBorder="1" applyAlignment="1">
      <alignment horizontal="center" vertical="center" wrapText="1"/>
    </xf>
    <xf numFmtId="4" fontId="10" fillId="0" borderId="13" xfId="15" applyNumberFormat="1" applyFont="1" applyFill="1" applyBorder="1" applyAlignment="1" applyProtection="1">
      <alignment horizontal="center" vertical="center" wrapText="1"/>
    </xf>
    <xf numFmtId="4" fontId="51" fillId="0" borderId="21" xfId="0" applyNumberFormat="1" applyFont="1" applyBorder="1" applyAlignment="1">
      <alignment horizontal="center" vertical="center" wrapText="1"/>
    </xf>
    <xf numFmtId="4" fontId="10" fillId="6" borderId="3" xfId="15" applyNumberFormat="1" applyFont="1" applyFill="1" applyBorder="1" applyAlignment="1" applyProtection="1">
      <alignment horizontal="center" vertical="center"/>
    </xf>
    <xf numFmtId="4" fontId="10" fillId="6" borderId="13" xfId="15" applyNumberFormat="1" applyFont="1" applyFill="1" applyBorder="1" applyAlignment="1" applyProtection="1">
      <alignment horizontal="center" vertical="center"/>
    </xf>
    <xf numFmtId="4" fontId="11" fillId="0" borderId="3" xfId="49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4" fontId="4" fillId="6" borderId="13" xfId="15" applyNumberFormat="1" applyFont="1" applyFill="1" applyBorder="1" applyAlignment="1" applyProtection="1">
      <alignment horizontal="center" vertical="center"/>
    </xf>
    <xf numFmtId="0" fontId="26" fillId="0" borderId="0" xfId="0" applyFont="1" applyAlignment="1">
      <alignment horizontal="center" vertical="center"/>
    </xf>
    <xf numFmtId="4" fontId="5" fillId="6" borderId="13" xfId="15" applyNumberFormat="1" applyFont="1" applyFill="1" applyBorder="1" applyAlignment="1" applyProtection="1">
      <alignment vertical="center"/>
    </xf>
    <xf numFmtId="4" fontId="7" fillId="6" borderId="3" xfId="15" applyNumberFormat="1" applyFont="1" applyFill="1" applyBorder="1" applyAlignment="1" applyProtection="1">
      <alignment horizontal="center" vertical="center"/>
    </xf>
    <xf numFmtId="4" fontId="7" fillId="0" borderId="13" xfId="15" applyNumberFormat="1" applyFont="1" applyFill="1" applyBorder="1" applyAlignment="1" applyProtection="1">
      <alignment horizontal="center" vertical="center" wrapText="1"/>
    </xf>
    <xf numFmtId="4" fontId="7" fillId="0" borderId="13" xfId="15" applyNumberFormat="1" applyFont="1" applyFill="1" applyBorder="1" applyAlignment="1" applyProtection="1">
      <alignment vertical="center" wrapText="1"/>
    </xf>
    <xf numFmtId="4" fontId="19" fillId="0" borderId="3" xfId="46" applyNumberFormat="1" applyFont="1" applyBorder="1" applyAlignment="1">
      <alignment horizontal="center" vertical="center" wrapText="1"/>
    </xf>
    <xf numFmtId="4" fontId="19" fillId="0" borderId="3" xfId="52" applyNumberFormat="1" applyFont="1" applyBorder="1" applyAlignment="1">
      <alignment horizontal="center" vertical="center"/>
    </xf>
    <xf numFmtId="4" fontId="53" fillId="0" borderId="21" xfId="0" applyNumberFormat="1" applyFont="1" applyBorder="1" applyAlignment="1">
      <alignment horizontal="center" vertical="center" wrapText="1"/>
    </xf>
    <xf numFmtId="4" fontId="0" fillId="0" borderId="22" xfId="0" applyNumberFormat="1" applyBorder="1" applyAlignment="1">
      <alignment vertical="center" wrapText="1"/>
    </xf>
    <xf numFmtId="0" fontId="50" fillId="0" borderId="0" xfId="0" applyFont="1"/>
    <xf numFmtId="4" fontId="7" fillId="0" borderId="3" xfId="0" applyNumberFormat="1" applyFont="1" applyBorder="1" applyAlignment="1">
      <alignment horizontal="center" vertical="center"/>
    </xf>
    <xf numFmtId="4" fontId="7" fillId="0" borderId="3" xfId="52" applyNumberFormat="1" applyFont="1" applyBorder="1" applyAlignment="1">
      <alignment horizontal="center" vertical="center"/>
    </xf>
    <xf numFmtId="4" fontId="19" fillId="0" borderId="3" xfId="46" applyNumberFormat="1" applyFont="1" applyBorder="1" applyAlignment="1">
      <alignment horizontal="center" vertical="center"/>
    </xf>
    <xf numFmtId="4" fontId="0" fillId="0" borderId="3" xfId="15" applyNumberFormat="1" applyFont="1" applyFill="1" applyBorder="1" applyAlignment="1" applyProtection="1">
      <alignment horizontal="center" vertical="center"/>
    </xf>
    <xf numFmtId="0" fontId="28" fillId="0" borderId="7" xfId="0" applyFont="1" applyBorder="1" applyAlignment="1">
      <alignment vertical="center"/>
    </xf>
    <xf numFmtId="49" fontId="11" fillId="0" borderId="15" xfId="46" applyNumberFormat="1" applyFont="1" applyBorder="1" applyAlignment="1">
      <alignment vertical="center" wrapText="1"/>
    </xf>
    <xf numFmtId="4" fontId="7" fillId="6" borderId="13" xfId="15" applyNumberFormat="1" applyFont="1" applyFill="1" applyBorder="1" applyAlignment="1" applyProtection="1">
      <alignment vertical="center"/>
    </xf>
    <xf numFmtId="4" fontId="19" fillId="0" borderId="13" xfId="0" applyNumberFormat="1" applyFont="1" applyBorder="1" applyAlignment="1">
      <alignment horizontal="center" vertical="center" wrapText="1"/>
    </xf>
    <xf numFmtId="0" fontId="11" fillId="0" borderId="15" xfId="46" quotePrefix="1" applyFont="1" applyBorder="1" applyAlignment="1">
      <alignment horizontal="center" vertical="center"/>
    </xf>
    <xf numFmtId="0" fontId="11" fillId="0" borderId="7" xfId="46" quotePrefix="1" applyFont="1" applyBorder="1" applyAlignment="1">
      <alignment horizontal="center" vertical="center"/>
    </xf>
    <xf numFmtId="4" fontId="19" fillId="0" borderId="3" xfId="49" applyNumberFormat="1" applyFont="1" applyBorder="1" applyAlignment="1">
      <alignment horizontal="center" vertical="center"/>
    </xf>
    <xf numFmtId="3" fontId="11" fillId="0" borderId="3" xfId="15" applyNumberFormat="1" applyFont="1" applyFill="1" applyBorder="1" applyAlignment="1" applyProtection="1">
      <alignment vertical="center"/>
    </xf>
    <xf numFmtId="4" fontId="19" fillId="0" borderId="3" xfId="53" applyNumberFormat="1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>
      <alignment wrapText="1"/>
    </xf>
    <xf numFmtId="4" fontId="8" fillId="0" borderId="3" xfId="0" applyNumberFormat="1" applyFont="1" applyBorder="1" applyAlignment="1">
      <alignment wrapText="1"/>
    </xf>
    <xf numFmtId="49" fontId="3" fillId="0" borderId="0" xfId="0" applyNumberFormat="1" applyFont="1"/>
    <xf numFmtId="4" fontId="7" fillId="6" borderId="13" xfId="15" applyNumberFormat="1" applyFont="1" applyFill="1" applyBorder="1" applyAlignment="1" applyProtection="1">
      <alignment horizontal="center" vertical="center"/>
    </xf>
    <xf numFmtId="4" fontId="10" fillId="0" borderId="11" xfId="15" applyNumberFormat="1" applyFont="1" applyFill="1" applyBorder="1" applyAlignment="1" applyProtection="1">
      <alignment vertical="center" wrapText="1"/>
    </xf>
    <xf numFmtId="3" fontId="10" fillId="0" borderId="13" xfId="15" applyNumberFormat="1" applyFont="1" applyFill="1" applyBorder="1" applyAlignment="1" applyProtection="1">
      <alignment horizontal="center" vertical="center" wrapText="1"/>
    </xf>
    <xf numFmtId="4" fontId="2" fillId="0" borderId="3" xfId="15" applyNumberFormat="1" applyFont="1" applyFill="1" applyBorder="1" applyAlignment="1" applyProtection="1">
      <alignment vertical="center"/>
    </xf>
    <xf numFmtId="3" fontId="4" fillId="0" borderId="13" xfId="15" applyNumberFormat="1" applyFont="1" applyFill="1" applyBorder="1" applyAlignment="1" applyProtection="1">
      <alignment horizontal="right" vertical="center"/>
    </xf>
    <xf numFmtId="0" fontId="26" fillId="0" borderId="3" xfId="46" applyFont="1" applyBorder="1" applyAlignment="1">
      <alignment horizontal="center" vertical="center" wrapText="1"/>
    </xf>
    <xf numFmtId="3" fontId="4" fillId="0" borderId="3" xfId="15" applyNumberFormat="1" applyFont="1" applyFill="1" applyBorder="1" applyAlignment="1" applyProtection="1">
      <alignment vertical="center"/>
    </xf>
    <xf numFmtId="4" fontId="19" fillId="6" borderId="13" xfId="15" applyNumberFormat="1" applyFont="1" applyFill="1" applyBorder="1" applyAlignment="1" applyProtection="1">
      <alignment horizontal="center" vertical="center"/>
    </xf>
    <xf numFmtId="4" fontId="11" fillId="0" borderId="11" xfId="15" applyNumberFormat="1" applyFont="1" applyFill="1" applyBorder="1" applyAlignment="1" applyProtection="1">
      <alignment horizontal="center" vertical="center" wrapText="1"/>
    </xf>
    <xf numFmtId="0" fontId="56" fillId="0" borderId="4" xfId="0" applyFont="1" applyBorder="1" applyAlignment="1">
      <alignment vertical="center"/>
    </xf>
    <xf numFmtId="4" fontId="11" fillId="0" borderId="11" xfId="0" applyNumberFormat="1" applyFont="1" applyBorder="1" applyAlignment="1">
      <alignment horizontal="center" vertical="center" wrapText="1"/>
    </xf>
    <xf numFmtId="4" fontId="11" fillId="5" borderId="3" xfId="46" applyNumberFormat="1" applyFont="1" applyFill="1" applyBorder="1" applyAlignment="1">
      <alignment horizontal="center" vertical="center" wrapText="1"/>
    </xf>
    <xf numFmtId="4" fontId="10" fillId="0" borderId="13" xfId="15" applyNumberFormat="1" applyFont="1" applyFill="1" applyBorder="1" applyAlignment="1" applyProtection="1">
      <alignment vertical="center" wrapText="1"/>
    </xf>
    <xf numFmtId="0" fontId="11" fillId="0" borderId="15" xfId="0" applyFont="1" applyBorder="1" applyAlignment="1">
      <alignment horizontal="left" vertical="center" wrapText="1"/>
    </xf>
    <xf numFmtId="4" fontId="11" fillId="0" borderId="3" xfId="53" applyNumberFormat="1" applyFont="1" applyBorder="1" applyAlignment="1">
      <alignment horizontal="center" vertical="center"/>
    </xf>
    <xf numFmtId="0" fontId="11" fillId="0" borderId="15" xfId="46" applyFont="1" applyBorder="1" applyAlignment="1">
      <alignment horizontal="center" vertical="top" wrapText="1"/>
    </xf>
    <xf numFmtId="0" fontId="11" fillId="0" borderId="3" xfId="0" quotePrefix="1" applyFont="1" applyBorder="1" applyAlignment="1">
      <alignment vertical="center" wrapText="1"/>
    </xf>
    <xf numFmtId="4" fontId="11" fillId="0" borderId="15" xfId="46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3" fontId="10" fillId="0" borderId="3" xfId="52" applyNumberFormat="1" applyFont="1" applyBorder="1" applyAlignment="1">
      <alignment horizontal="right" vertical="center"/>
    </xf>
    <xf numFmtId="0" fontId="10" fillId="0" borderId="0" xfId="0" applyFont="1" applyAlignment="1">
      <alignment horizontal="right"/>
    </xf>
    <xf numFmtId="4" fontId="19" fillId="0" borderId="3" xfId="0" applyNumberFormat="1" applyFont="1" applyBorder="1" applyAlignment="1">
      <alignment wrapText="1"/>
    </xf>
    <xf numFmtId="49" fontId="3" fillId="12" borderId="0" xfId="0" applyNumberFormat="1" applyFont="1" applyFill="1" applyAlignment="1">
      <alignment vertical="center"/>
    </xf>
    <xf numFmtId="4" fontId="5" fillId="6" borderId="13" xfId="15" applyNumberFormat="1" applyFont="1" applyFill="1" applyBorder="1" applyAlignment="1" applyProtection="1">
      <alignment horizontal="center" vertical="center"/>
    </xf>
    <xf numFmtId="0" fontId="30" fillId="0" borderId="0" xfId="0" applyFont="1" applyAlignment="1">
      <alignment horizontal="center" vertical="center"/>
    </xf>
    <xf numFmtId="4" fontId="0" fillId="0" borderId="22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4" fillId="12" borderId="3" xfId="0" applyNumberFormat="1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vertical="top" wrapText="1"/>
    </xf>
    <xf numFmtId="49" fontId="31" fillId="12" borderId="13" xfId="0" applyNumberFormat="1" applyFont="1" applyFill="1" applyBorder="1" applyAlignment="1">
      <alignment horizontal="center" vertical="center"/>
    </xf>
    <xf numFmtId="1" fontId="5" fillId="6" borderId="3" xfId="15" applyNumberFormat="1" applyFont="1" applyFill="1" applyBorder="1" applyAlignment="1">
      <alignment horizontal="center" vertical="center" wrapText="1"/>
    </xf>
    <xf numFmtId="1" fontId="5" fillId="12" borderId="3" xfId="15" applyNumberFormat="1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top" wrapText="1"/>
    </xf>
    <xf numFmtId="1" fontId="4" fillId="6" borderId="3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1" fontId="1" fillId="5" borderId="3" xfId="15" applyNumberForma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59" fillId="0" borderId="15" xfId="0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4" fontId="52" fillId="0" borderId="21" xfId="0" applyNumberFormat="1" applyFont="1" applyBorder="1" applyAlignment="1">
      <alignment horizontal="center" vertical="center" wrapText="1"/>
    </xf>
    <xf numFmtId="4" fontId="54" fillId="0" borderId="22" xfId="0" applyNumberFormat="1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59" fillId="0" borderId="3" xfId="0" quotePrefix="1" applyFont="1" applyBorder="1" applyAlignment="1">
      <alignment horizontal="center" vertical="center" wrapText="1"/>
    </xf>
    <xf numFmtId="4" fontId="0" fillId="0" borderId="0" xfId="0" applyNumberFormat="1"/>
    <xf numFmtId="1" fontId="31" fillId="12" borderId="10" xfId="0" applyNumberFormat="1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vertical="center" wrapText="1"/>
    </xf>
    <xf numFmtId="1" fontId="2" fillId="0" borderId="12" xfId="0" applyNumberFormat="1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4" fontId="26" fillId="5" borderId="3" xfId="0" applyNumberFormat="1" applyFont="1" applyFill="1" applyBorder="1" applyAlignment="1">
      <alignment horizontal="center" vertical="center"/>
    </xf>
    <xf numFmtId="0" fontId="26" fillId="0" borderId="3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center"/>
    </xf>
    <xf numFmtId="0" fontId="2" fillId="0" borderId="3" xfId="0" quotePrefix="1" applyFont="1" applyBorder="1" applyAlignment="1">
      <alignment horizontal="left" vertical="center" wrapText="1"/>
    </xf>
    <xf numFmtId="4" fontId="26" fillId="0" borderId="3" xfId="0" applyNumberFormat="1" applyFont="1" applyBorder="1" applyAlignment="1">
      <alignment horizontal="center" vertical="center"/>
    </xf>
    <xf numFmtId="4" fontId="2" fillId="5" borderId="3" xfId="0" applyNumberFormat="1" applyFont="1" applyFill="1" applyBorder="1" applyAlignment="1">
      <alignment horizontal="center" vertical="center"/>
    </xf>
    <xf numFmtId="4" fontId="11" fillId="5" borderId="3" xfId="0" applyNumberFormat="1" applyFont="1" applyFill="1" applyBorder="1" applyAlignment="1">
      <alignment horizontal="center" vertical="center"/>
    </xf>
    <xf numFmtId="0" fontId="28" fillId="0" borderId="8" xfId="62" applyFont="1" applyBorder="1" applyAlignment="1">
      <alignment horizontal="center" vertical="top" wrapText="1" readingOrder="1"/>
    </xf>
    <xf numFmtId="0" fontId="28" fillId="0" borderId="17" xfId="62" applyFont="1" applyBorder="1" applyAlignment="1">
      <alignment horizontal="center" vertical="top" wrapText="1" readingOrder="1"/>
    </xf>
    <xf numFmtId="0" fontId="28" fillId="0" borderId="9" xfId="62" applyFont="1" applyBorder="1" applyAlignment="1">
      <alignment horizontal="center" vertical="top" wrapText="1" readingOrder="1"/>
    </xf>
    <xf numFmtId="0" fontId="28" fillId="0" borderId="5" xfId="62" applyFont="1" applyBorder="1" applyAlignment="1">
      <alignment horizontal="center" vertical="top" wrapText="1" readingOrder="1"/>
    </xf>
    <xf numFmtId="0" fontId="1" fillId="0" borderId="6" xfId="62" applyBorder="1" applyAlignment="1">
      <alignment horizontal="center" vertical="top" wrapText="1" readingOrder="1"/>
    </xf>
    <xf numFmtId="0" fontId="1" fillId="0" borderId="7" xfId="62" applyBorder="1" applyAlignment="1">
      <alignment horizontal="center" vertical="top" wrapText="1" readingOrder="1"/>
    </xf>
    <xf numFmtId="0" fontId="34" fillId="0" borderId="8" xfId="62" applyFont="1" applyBorder="1" applyAlignment="1">
      <alignment horizontal="left" vertical="top" wrapText="1"/>
    </xf>
    <xf numFmtId="0" fontId="34" fillId="0" borderId="17" xfId="62" applyFont="1" applyBorder="1" applyAlignment="1">
      <alignment horizontal="left" vertical="top" wrapText="1"/>
    </xf>
    <xf numFmtId="0" fontId="34" fillId="0" borderId="4" xfId="62" applyFont="1" applyBorder="1" applyAlignment="1">
      <alignment horizontal="left" vertical="top" wrapText="1"/>
    </xf>
    <xf numFmtId="0" fontId="34" fillId="0" borderId="0" xfId="62" applyFont="1" applyAlignment="1">
      <alignment horizontal="left" vertical="top" wrapText="1"/>
    </xf>
    <xf numFmtId="0" fontId="34" fillId="0" borderId="5" xfId="62" applyFont="1" applyBorder="1" applyAlignment="1">
      <alignment horizontal="left" vertical="top" wrapText="1"/>
    </xf>
    <xf numFmtId="0" fontId="34" fillId="0" borderId="6" xfId="62" applyFont="1" applyBorder="1" applyAlignment="1">
      <alignment horizontal="left" vertical="top" wrapText="1"/>
    </xf>
    <xf numFmtId="0" fontId="28" fillId="0" borderId="17" xfId="62" applyFont="1" applyBorder="1" applyAlignment="1">
      <alignment horizontal="left" vertical="center" wrapText="1"/>
    </xf>
    <xf numFmtId="0" fontId="28" fillId="0" borderId="9" xfId="62" applyFont="1" applyBorder="1" applyAlignment="1">
      <alignment horizontal="left" vertical="center" wrapText="1"/>
    </xf>
    <xf numFmtId="0" fontId="28" fillId="0" borderId="0" xfId="62" applyFont="1" applyAlignment="1">
      <alignment horizontal="left" vertical="center" wrapText="1"/>
    </xf>
    <xf numFmtId="0" fontId="28" fillId="0" borderId="16" xfId="62" applyFont="1" applyBorder="1" applyAlignment="1">
      <alignment horizontal="left" vertical="center" wrapText="1"/>
    </xf>
    <xf numFmtId="0" fontId="28" fillId="0" borderId="6" xfId="62" applyFont="1" applyBorder="1" applyAlignment="1">
      <alignment horizontal="left" vertical="center" wrapText="1"/>
    </xf>
    <xf numFmtId="0" fontId="28" fillId="0" borderId="7" xfId="62" applyFont="1" applyBorder="1" applyAlignment="1">
      <alignment horizontal="left" vertical="center" wrapText="1"/>
    </xf>
    <xf numFmtId="0" fontId="48" fillId="0" borderId="5" xfId="0" applyFont="1" applyBorder="1" applyAlignment="1">
      <alignment horizontal="left" vertical="top" wrapText="1"/>
    </xf>
    <xf numFmtId="0" fontId="48" fillId="0" borderId="6" xfId="0" applyFont="1" applyBorder="1" applyAlignment="1">
      <alignment horizontal="left" vertical="top" wrapText="1"/>
    </xf>
    <xf numFmtId="0" fontId="48" fillId="0" borderId="19" xfId="0" applyFont="1" applyBorder="1" applyAlignment="1">
      <alignment horizontal="left" vertical="top" wrapText="1"/>
    </xf>
    <xf numFmtId="0" fontId="36" fillId="0" borderId="8" xfId="62" applyFont="1" applyBorder="1" applyAlignment="1">
      <alignment horizontal="left" vertical="top" wrapText="1"/>
    </xf>
    <xf numFmtId="0" fontId="36" fillId="0" borderId="17" xfId="62" applyFont="1" applyBorder="1" applyAlignment="1">
      <alignment horizontal="left" vertical="top" wrapText="1"/>
    </xf>
    <xf numFmtId="0" fontId="36" fillId="0" borderId="9" xfId="62" applyFont="1" applyBorder="1" applyAlignment="1">
      <alignment horizontal="left" vertical="top" wrapText="1"/>
    </xf>
    <xf numFmtId="0" fontId="37" fillId="0" borderId="5" xfId="62" applyFont="1" applyBorder="1" applyAlignment="1">
      <alignment horizontal="center" vertical="center" wrapText="1"/>
    </xf>
    <xf numFmtId="0" fontId="37" fillId="0" borderId="6" xfId="62" applyFont="1" applyBorder="1" applyAlignment="1">
      <alignment horizontal="center" vertical="center" wrapText="1"/>
    </xf>
    <xf numFmtId="0" fontId="37" fillId="0" borderId="7" xfId="62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top" wrapText="1"/>
    </xf>
    <xf numFmtId="0" fontId="48" fillId="0" borderId="6" xfId="0" applyFont="1" applyBorder="1" applyAlignment="1">
      <alignment horizontal="center" vertical="top" wrapText="1"/>
    </xf>
    <xf numFmtId="0" fontId="48" fillId="0" borderId="19" xfId="0" applyFont="1" applyBorder="1" applyAlignment="1">
      <alignment horizontal="center" vertical="top" wrapText="1"/>
    </xf>
    <xf numFmtId="0" fontId="33" fillId="0" borderId="4" xfId="62" applyFont="1" applyBorder="1" applyAlignment="1">
      <alignment horizontal="center" vertical="top" wrapText="1"/>
    </xf>
    <xf numFmtId="0" fontId="38" fillId="0" borderId="0" xfId="62" applyFont="1" applyAlignment="1">
      <alignment horizontal="center" vertical="top" wrapText="1"/>
    </xf>
    <xf numFmtId="0" fontId="38" fillId="0" borderId="16" xfId="62" applyFont="1" applyBorder="1" applyAlignment="1">
      <alignment horizontal="center" vertical="top" wrapText="1"/>
    </xf>
    <xf numFmtId="0" fontId="5" fillId="0" borderId="8" xfId="62" applyFont="1" applyBorder="1" applyAlignment="1">
      <alignment horizontal="left" vertical="top"/>
    </xf>
    <xf numFmtId="0" fontId="1" fillId="0" borderId="17" xfId="62" applyBorder="1"/>
    <xf numFmtId="0" fontId="4" fillId="0" borderId="17" xfId="62" applyFont="1" applyBorder="1" applyAlignment="1">
      <alignment horizontal="center" vertical="center"/>
    </xf>
    <xf numFmtId="0" fontId="4" fillId="0" borderId="17" xfId="62" applyFont="1" applyBorder="1" applyAlignment="1">
      <alignment vertical="center" wrapText="1"/>
    </xf>
    <xf numFmtId="0" fontId="1" fillId="0" borderId="9" xfId="62" applyBorder="1"/>
    <xf numFmtId="0" fontId="39" fillId="0" borderId="8" xfId="62" applyFont="1" applyBorder="1" applyAlignment="1">
      <alignment horizontal="left"/>
    </xf>
    <xf numFmtId="0" fontId="39" fillId="0" borderId="17" xfId="62" applyFont="1" applyBorder="1" applyAlignment="1">
      <alignment horizontal="left"/>
    </xf>
    <xf numFmtId="0" fontId="39" fillId="0" borderId="9" xfId="62" applyFont="1" applyBorder="1" applyAlignment="1">
      <alignment horizontal="left"/>
    </xf>
    <xf numFmtId="0" fontId="44" fillId="0" borderId="5" xfId="62" applyFont="1" applyBorder="1" applyAlignment="1">
      <alignment horizontal="center" vertical="center"/>
    </xf>
    <xf numFmtId="0" fontId="44" fillId="0" borderId="6" xfId="62" applyFont="1" applyBorder="1" applyAlignment="1">
      <alignment horizontal="center" vertical="center"/>
    </xf>
    <xf numFmtId="0" fontId="44" fillId="0" borderId="7" xfId="62" applyFont="1" applyBorder="1" applyAlignment="1">
      <alignment horizontal="center" vertical="center"/>
    </xf>
    <xf numFmtId="0" fontId="40" fillId="0" borderId="4" xfId="62" applyFont="1" applyBorder="1" applyAlignment="1">
      <alignment horizontal="center" vertical="top" wrapText="1" readingOrder="1"/>
    </xf>
    <xf numFmtId="0" fontId="40" fillId="0" borderId="0" xfId="62" applyFont="1" applyAlignment="1">
      <alignment horizontal="center" vertical="top" wrapText="1" readingOrder="1"/>
    </xf>
    <xf numFmtId="0" fontId="40" fillId="0" borderId="16" xfId="62" applyFont="1" applyBorder="1" applyAlignment="1">
      <alignment horizontal="center" vertical="top" wrapText="1" readingOrder="1"/>
    </xf>
    <xf numFmtId="0" fontId="47" fillId="0" borderId="5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36" fillId="0" borderId="3" xfId="62" applyFont="1" applyBorder="1" applyAlignment="1">
      <alignment horizontal="left" vertical="top" wrapText="1" readingOrder="1"/>
    </xf>
    <xf numFmtId="0" fontId="5" fillId="0" borderId="4" xfId="62" applyFont="1" applyBorder="1" applyAlignment="1">
      <alignment horizontal="left" vertical="top"/>
    </xf>
    <xf numFmtId="0" fontId="1" fillId="0" borderId="0" xfId="62"/>
    <xf numFmtId="0" fontId="4" fillId="0" borderId="0" xfId="62" applyFont="1" applyAlignment="1">
      <alignment horizontal="center" vertical="center"/>
    </xf>
    <xf numFmtId="0" fontId="4" fillId="0" borderId="0" xfId="62" applyFont="1" applyAlignment="1">
      <alignment vertical="center" wrapText="1"/>
    </xf>
    <xf numFmtId="0" fontId="1" fillId="0" borderId="16" xfId="62" applyBorder="1"/>
    <xf numFmtId="0" fontId="5" fillId="0" borderId="4" xfId="62" applyFont="1" applyBorder="1" applyAlignment="1">
      <alignment horizontal="left" vertical="center"/>
    </xf>
    <xf numFmtId="0" fontId="1" fillId="0" borderId="0" xfId="62" applyAlignment="1">
      <alignment vertical="center"/>
    </xf>
    <xf numFmtId="0" fontId="4" fillId="0" borderId="0" xfId="62" applyFont="1" applyAlignment="1">
      <alignment horizontal="left" vertical="center" wrapText="1"/>
    </xf>
    <xf numFmtId="0" fontId="4" fillId="0" borderId="16" xfId="62" applyFont="1" applyBorder="1" applyAlignment="1">
      <alignment horizontal="left" vertical="center" wrapText="1"/>
    </xf>
    <xf numFmtId="0" fontId="42" fillId="0" borderId="10" xfId="62" applyFont="1" applyBorder="1" applyAlignment="1">
      <alignment horizontal="left" vertical="center" wrapText="1" readingOrder="1"/>
    </xf>
    <xf numFmtId="0" fontId="42" fillId="0" borderId="11" xfId="62" applyFont="1" applyBorder="1" applyAlignment="1">
      <alignment horizontal="left" vertical="center" wrapText="1" readingOrder="1"/>
    </xf>
    <xf numFmtId="0" fontId="42" fillId="0" borderId="13" xfId="62" applyFont="1" applyBorder="1" applyAlignment="1">
      <alignment horizontal="left" vertical="center" wrapText="1" readingOrder="1"/>
    </xf>
    <xf numFmtId="8" fontId="45" fillId="0" borderId="3" xfId="62" applyNumberFormat="1" applyFont="1" applyBorder="1" applyAlignment="1">
      <alignment horizontal="right" vertical="center" wrapText="1" readingOrder="1"/>
    </xf>
    <xf numFmtId="0" fontId="45" fillId="0" borderId="3" xfId="62" applyFont="1" applyBorder="1" applyAlignment="1">
      <alignment horizontal="right" vertical="center" wrapText="1" readingOrder="1"/>
    </xf>
    <xf numFmtId="0" fontId="43" fillId="0" borderId="10" xfId="62" applyFont="1" applyBorder="1" applyAlignment="1">
      <alignment horizontal="left" vertical="top" wrapText="1" readingOrder="1"/>
    </xf>
    <xf numFmtId="0" fontId="43" fillId="0" borderId="11" xfId="62" applyFont="1" applyBorder="1" applyAlignment="1">
      <alignment horizontal="left" vertical="top" wrapText="1" readingOrder="1"/>
    </xf>
    <xf numFmtId="49" fontId="36" fillId="0" borderId="10" xfId="62" applyNumberFormat="1" applyFont="1" applyBorder="1" applyAlignment="1">
      <alignment horizontal="left" vertical="center" wrapText="1" readingOrder="1"/>
    </xf>
    <xf numFmtId="0" fontId="36" fillId="0" borderId="11" xfId="62" applyFont="1" applyBorder="1" applyAlignment="1">
      <alignment horizontal="left" vertical="center" wrapText="1" readingOrder="1"/>
    </xf>
    <xf numFmtId="0" fontId="36" fillId="0" borderId="13" xfId="62" applyFont="1" applyBorder="1" applyAlignment="1">
      <alignment horizontal="left" vertical="center" wrapText="1" readingOrder="1"/>
    </xf>
    <xf numFmtId="0" fontId="4" fillId="0" borderId="6" xfId="62" applyFont="1" applyBorder="1" applyAlignment="1">
      <alignment horizontal="center" vertical="center"/>
    </xf>
    <xf numFmtId="0" fontId="4" fillId="0" borderId="6" xfId="62" applyFont="1" applyBorder="1" applyAlignment="1">
      <alignment horizontal="left" vertical="center" wrapText="1"/>
    </xf>
    <xf numFmtId="0" fontId="4" fillId="0" borderId="7" xfId="62" applyFont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5" fillId="12" borderId="11" xfId="0" applyFont="1" applyFill="1" applyBorder="1" applyAlignment="1">
      <alignment horizontal="left" vertical="center" wrapText="1"/>
    </xf>
    <xf numFmtId="0" fontId="5" fillId="12" borderId="13" xfId="0" applyFont="1" applyFill="1" applyBorder="1" applyAlignment="1">
      <alignment horizontal="left" vertical="center" wrapText="1"/>
    </xf>
    <xf numFmtId="49" fontId="4" fillId="6" borderId="10" xfId="0" applyNumberFormat="1" applyFont="1" applyFill="1" applyBorder="1" applyAlignment="1">
      <alignment horizontal="center" vertical="center" wrapText="1"/>
    </xf>
    <xf numFmtId="49" fontId="4" fillId="6" borderId="13" xfId="0" applyNumberFormat="1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59" fillId="0" borderId="12" xfId="0" quotePrefix="1" applyFont="1" applyBorder="1" applyAlignment="1">
      <alignment horizontal="center" vertical="center" wrapText="1"/>
    </xf>
    <xf numFmtId="0" fontId="59" fillId="0" borderId="15" xfId="0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/>
    </xf>
    <xf numFmtId="49" fontId="58" fillId="0" borderId="3" xfId="0" applyNumberFormat="1" applyFont="1" applyBorder="1" applyAlignment="1">
      <alignment horizontal="center" vertical="center" wrapText="1"/>
    </xf>
    <xf numFmtId="4" fontId="58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46" fillId="0" borderId="10" xfId="0" applyNumberFormat="1" applyFont="1" applyBorder="1" applyAlignment="1">
      <alignment horizontal="center" vertical="center" wrapText="1"/>
    </xf>
    <xf numFmtId="2" fontId="46" fillId="0" borderId="11" xfId="0" applyNumberFormat="1" applyFont="1" applyBorder="1" applyAlignment="1">
      <alignment horizontal="center" vertical="center" wrapText="1"/>
    </xf>
    <xf numFmtId="2" fontId="46" fillId="0" borderId="18" xfId="0" applyNumberFormat="1" applyFont="1" applyBorder="1" applyAlignment="1">
      <alignment horizontal="center" vertical="center" wrapText="1"/>
    </xf>
  </cellXfs>
  <cellStyles count="64">
    <cellStyle name="_PERSONAL" xfId="1" xr:uid="{00000000-0005-0000-0000-000000000000}"/>
    <cellStyle name="_PERSONAL_1" xfId="2" xr:uid="{00000000-0005-0000-0000-000001000000}"/>
    <cellStyle name="None" xfId="3" xr:uid="{00000000-0005-0000-0000-000002000000}"/>
    <cellStyle name="normální_laroux" xfId="4" xr:uid="{00000000-0005-0000-0000-000003000000}"/>
    <cellStyle name="Normalny" xfId="0" builtinId="0"/>
    <cellStyle name="Normalny 2" xfId="5" xr:uid="{00000000-0005-0000-0000-000005000000}"/>
    <cellStyle name="Normalny 2 17" xfId="62" xr:uid="{00000000-0005-0000-0000-000006000000}"/>
    <cellStyle name="Normalny 2 2" xfId="6" xr:uid="{00000000-0005-0000-0000-000007000000}"/>
    <cellStyle name="Normalny 2 2 2" xfId="7" xr:uid="{00000000-0005-0000-0000-000008000000}"/>
    <cellStyle name="Normalny 2 2 3" xfId="8" xr:uid="{00000000-0005-0000-0000-000009000000}"/>
    <cellStyle name="Normalny 2 2 4" xfId="9" xr:uid="{00000000-0005-0000-0000-00000A000000}"/>
    <cellStyle name="Normalny 2 3" xfId="10" xr:uid="{00000000-0005-0000-0000-00000B000000}"/>
    <cellStyle name="Normalny 2 3 2" xfId="11" xr:uid="{00000000-0005-0000-0000-00000C000000}"/>
    <cellStyle name="Normalny 2 4" xfId="12" xr:uid="{00000000-0005-0000-0000-00000D000000}"/>
    <cellStyle name="Normalny 2 4 2" xfId="13" xr:uid="{00000000-0005-0000-0000-00000E000000}"/>
    <cellStyle name="Normalny 2 4 3" xfId="14" xr:uid="{00000000-0005-0000-0000-00000F000000}"/>
    <cellStyle name="Normalny 3" xfId="15" xr:uid="{00000000-0005-0000-0000-000010000000}"/>
    <cellStyle name="Normalny 3 2" xfId="16" xr:uid="{00000000-0005-0000-0000-000011000000}"/>
    <cellStyle name="Normalny 3 3" xfId="17" xr:uid="{00000000-0005-0000-0000-000012000000}"/>
    <cellStyle name="Normalny 4" xfId="18" xr:uid="{00000000-0005-0000-0000-000013000000}"/>
    <cellStyle name="Normalny 4 2" xfId="19" xr:uid="{00000000-0005-0000-0000-000014000000}"/>
    <cellStyle name="Normalny 4 3" xfId="20" xr:uid="{00000000-0005-0000-0000-000015000000}"/>
    <cellStyle name="Normalny 5" xfId="21" xr:uid="{00000000-0005-0000-0000-000016000000}"/>
    <cellStyle name="Normalny 5 2" xfId="22" xr:uid="{00000000-0005-0000-0000-000017000000}"/>
    <cellStyle name="Normalny 5 2 2" xfId="23" xr:uid="{00000000-0005-0000-0000-000018000000}"/>
    <cellStyle name="Normalny 5 2 2 2" xfId="24" xr:uid="{00000000-0005-0000-0000-000019000000}"/>
    <cellStyle name="Normalny 5 2 3" xfId="25" xr:uid="{00000000-0005-0000-0000-00001A000000}"/>
    <cellStyle name="Normalny 5 2 4" xfId="26" xr:uid="{00000000-0005-0000-0000-00001B000000}"/>
    <cellStyle name="Normalny 5 3" xfId="27" xr:uid="{00000000-0005-0000-0000-00001C000000}"/>
    <cellStyle name="Normalny 5 3 2" xfId="28" xr:uid="{00000000-0005-0000-0000-00001D000000}"/>
    <cellStyle name="Normalny 5 3 2 2" xfId="29" xr:uid="{00000000-0005-0000-0000-00001E000000}"/>
    <cellStyle name="Normalny 5 3 3" xfId="30" xr:uid="{00000000-0005-0000-0000-00001F000000}"/>
    <cellStyle name="Normalny 5 3 4" xfId="31" xr:uid="{00000000-0005-0000-0000-000020000000}"/>
    <cellStyle name="Normalny 5 4" xfId="32" xr:uid="{00000000-0005-0000-0000-000021000000}"/>
    <cellStyle name="Normalny 5 4 2" xfId="33" xr:uid="{00000000-0005-0000-0000-000022000000}"/>
    <cellStyle name="Normalny 5 4 2 2" xfId="34" xr:uid="{00000000-0005-0000-0000-000023000000}"/>
    <cellStyle name="Normalny 5 4 3" xfId="35" xr:uid="{00000000-0005-0000-0000-000024000000}"/>
    <cellStyle name="Normalny 5 5" xfId="36" xr:uid="{00000000-0005-0000-0000-000025000000}"/>
    <cellStyle name="Normalny 5 5 2" xfId="37" xr:uid="{00000000-0005-0000-0000-000026000000}"/>
    <cellStyle name="Normalny 5 6" xfId="38" xr:uid="{00000000-0005-0000-0000-000027000000}"/>
    <cellStyle name="Normalny 5 7" xfId="39" xr:uid="{00000000-0005-0000-0000-000028000000}"/>
    <cellStyle name="Normalny 6" xfId="40" xr:uid="{00000000-0005-0000-0000-000029000000}"/>
    <cellStyle name="Normalny 6 2" xfId="41" xr:uid="{00000000-0005-0000-0000-00002A000000}"/>
    <cellStyle name="Normalny 6 2 2" xfId="42" xr:uid="{00000000-0005-0000-0000-00002B000000}"/>
    <cellStyle name="Normalny 6 3" xfId="43" xr:uid="{00000000-0005-0000-0000-00002C000000}"/>
    <cellStyle name="Normalny 6 4" xfId="44" xr:uid="{00000000-0005-0000-0000-00002D000000}"/>
    <cellStyle name="Normalny 7" xfId="63" xr:uid="{00000000-0005-0000-0000-00002E000000}"/>
    <cellStyle name="Normalny 9" xfId="45" xr:uid="{00000000-0005-0000-0000-00002F000000}"/>
    <cellStyle name="Normalny 9 2" xfId="46" xr:uid="{00000000-0005-0000-0000-000030000000}"/>
    <cellStyle name="Normalny_Mostowy-Wiadukt (2) 2" xfId="47" xr:uid="{00000000-0005-0000-0000-000031000000}"/>
    <cellStyle name="Normalny_Mostowy-Wiadukt (2) 2_KO_OBIEKTY" xfId="48" xr:uid="{00000000-0005-0000-0000-000032000000}"/>
    <cellStyle name="Normalny_SL_KOSZT_Dobr_1 2" xfId="49" xr:uid="{00000000-0005-0000-0000-000033000000}"/>
    <cellStyle name="Normalny_SL_KOSZT_Dobr_1 2_KO_OBIEKTY" xfId="50" xr:uid="{00000000-0005-0000-0000-000034000000}"/>
    <cellStyle name="Normalny_SL_KOSZT_Dobr_2 2" xfId="51" xr:uid="{00000000-0005-0000-0000-000035000000}"/>
    <cellStyle name="Normalny_SL_KOSZT_Lew0_KO_OBIEKTY" xfId="52" xr:uid="{00000000-0005-0000-0000-000036000000}"/>
    <cellStyle name="Normalny_TER_Działdowo_zestawienie 2" xfId="53" xr:uid="{00000000-0005-0000-0000-000037000000}"/>
    <cellStyle name="Normalny_TER_Milsko_droga" xfId="54" xr:uid="{00000000-0005-0000-0000-000038000000}"/>
    <cellStyle name="Normalny_TER_Milsko_droga_KO_OBIEKTY" xfId="55" xr:uid="{00000000-0005-0000-0000-000039000000}"/>
    <cellStyle name="Opis" xfId="56" xr:uid="{00000000-0005-0000-0000-00003A000000}"/>
    <cellStyle name="Procentowy 2" xfId="57" xr:uid="{00000000-0005-0000-0000-00003B000000}"/>
    <cellStyle name="Styl 1" xfId="58" xr:uid="{00000000-0005-0000-0000-00003C000000}"/>
    <cellStyle name="Uwaga 2" xfId="59" xr:uid="{00000000-0005-0000-0000-00003D000000}"/>
    <cellStyle name="Uwaga 2 2" xfId="60" xr:uid="{00000000-0005-0000-0000-00003E000000}"/>
    <cellStyle name="Uwaga 2 3" xfId="61" xr:uid="{00000000-0005-0000-0000-00003F000000}"/>
  </cellStyles>
  <dxfs count="157"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0</xdr:row>
      <xdr:rowOff>123825</xdr:rowOff>
    </xdr:from>
    <xdr:to>
      <xdr:col>10</xdr:col>
      <xdr:colOff>857250</xdr:colOff>
      <xdr:row>0</xdr:row>
      <xdr:rowOff>638175</xdr:rowOff>
    </xdr:to>
    <xdr:pic>
      <xdr:nvPicPr>
        <xdr:cNvPr id="2" name="Obraz 8" descr="is_fs_pl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23825"/>
          <a:ext cx="5391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2</xdr:row>
      <xdr:rowOff>9525</xdr:rowOff>
    </xdr:from>
    <xdr:to>
      <xdr:col>6</xdr:col>
      <xdr:colOff>513220</xdr:colOff>
      <xdr:row>4</xdr:row>
      <xdr:rowOff>129540</xdr:rowOff>
    </xdr:to>
    <xdr:pic>
      <xdr:nvPicPr>
        <xdr:cNvPr id="4" name="Obraz 12" descr="R:\P224_LK201\07_Pomoce\Tabelka rysunkowa\logo_PLK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90500" y="876300"/>
          <a:ext cx="247537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view="pageBreakPreview" topLeftCell="B17" zoomScaleNormal="100" zoomScaleSheetLayoutView="100" workbookViewId="0">
      <selection activeCell="B17" sqref="B17:K17"/>
    </sheetView>
  </sheetViews>
  <sheetFormatPr defaultRowHeight="13.2"/>
  <cols>
    <col min="1" max="1" width="10" style="111" hidden="1" customWidth="1"/>
    <col min="2" max="2" width="10.88671875" style="111" customWidth="1"/>
    <col min="3" max="3" width="5.88671875" style="111" customWidth="1"/>
    <col min="4" max="4" width="1.109375" style="111" customWidth="1"/>
    <col min="5" max="5" width="4" style="111" customWidth="1"/>
    <col min="6" max="6" width="10.33203125" style="111" customWidth="1"/>
    <col min="7" max="7" width="12" style="111" customWidth="1"/>
    <col min="8" max="8" width="5.109375" style="111" customWidth="1"/>
    <col min="9" max="9" width="11.6640625" style="111" customWidth="1"/>
    <col min="10" max="10" width="14.33203125" style="111" customWidth="1"/>
    <col min="11" max="11" width="20.44140625" style="111" customWidth="1"/>
    <col min="12" max="256" width="9.109375" style="111"/>
    <col min="257" max="257" width="0.109375" style="111" customWidth="1"/>
    <col min="258" max="258" width="10.88671875" style="111" customWidth="1"/>
    <col min="259" max="259" width="5.88671875" style="111" customWidth="1"/>
    <col min="260" max="260" width="1.109375" style="111" customWidth="1"/>
    <col min="261" max="261" width="4" style="111" customWidth="1"/>
    <col min="262" max="262" width="10.33203125" style="111" customWidth="1"/>
    <col min="263" max="263" width="12" style="111" customWidth="1"/>
    <col min="264" max="264" width="5.109375" style="111" customWidth="1"/>
    <col min="265" max="265" width="11.6640625" style="111" customWidth="1"/>
    <col min="266" max="266" width="14.33203125" style="111" customWidth="1"/>
    <col min="267" max="267" width="19.109375" style="111" customWidth="1"/>
    <col min="268" max="512" width="9.109375" style="111"/>
    <col min="513" max="513" width="0.109375" style="111" customWidth="1"/>
    <col min="514" max="514" width="10.88671875" style="111" customWidth="1"/>
    <col min="515" max="515" width="5.88671875" style="111" customWidth="1"/>
    <col min="516" max="516" width="1.109375" style="111" customWidth="1"/>
    <col min="517" max="517" width="4" style="111" customWidth="1"/>
    <col min="518" max="518" width="10.33203125" style="111" customWidth="1"/>
    <col min="519" max="519" width="12" style="111" customWidth="1"/>
    <col min="520" max="520" width="5.109375" style="111" customWidth="1"/>
    <col min="521" max="521" width="11.6640625" style="111" customWidth="1"/>
    <col min="522" max="522" width="14.33203125" style="111" customWidth="1"/>
    <col min="523" max="523" width="19.109375" style="111" customWidth="1"/>
    <col min="524" max="768" width="9.109375" style="111"/>
    <col min="769" max="769" width="0.109375" style="111" customWidth="1"/>
    <col min="770" max="770" width="10.88671875" style="111" customWidth="1"/>
    <col min="771" max="771" width="5.88671875" style="111" customWidth="1"/>
    <col min="772" max="772" width="1.109375" style="111" customWidth="1"/>
    <col min="773" max="773" width="4" style="111" customWidth="1"/>
    <col min="774" max="774" width="10.33203125" style="111" customWidth="1"/>
    <col min="775" max="775" width="12" style="111" customWidth="1"/>
    <col min="776" max="776" width="5.109375" style="111" customWidth="1"/>
    <col min="777" max="777" width="11.6640625" style="111" customWidth="1"/>
    <col min="778" max="778" width="14.33203125" style="111" customWidth="1"/>
    <col min="779" max="779" width="19.109375" style="111" customWidth="1"/>
    <col min="780" max="1024" width="9.109375" style="111"/>
    <col min="1025" max="1025" width="0.109375" style="111" customWidth="1"/>
    <col min="1026" max="1026" width="10.88671875" style="111" customWidth="1"/>
    <col min="1027" max="1027" width="5.88671875" style="111" customWidth="1"/>
    <col min="1028" max="1028" width="1.109375" style="111" customWidth="1"/>
    <col min="1029" max="1029" width="4" style="111" customWidth="1"/>
    <col min="1030" max="1030" width="10.33203125" style="111" customWidth="1"/>
    <col min="1031" max="1031" width="12" style="111" customWidth="1"/>
    <col min="1032" max="1032" width="5.109375" style="111" customWidth="1"/>
    <col min="1033" max="1033" width="11.6640625" style="111" customWidth="1"/>
    <col min="1034" max="1034" width="14.33203125" style="111" customWidth="1"/>
    <col min="1035" max="1035" width="19.109375" style="111" customWidth="1"/>
    <col min="1036" max="1280" width="9.109375" style="111"/>
    <col min="1281" max="1281" width="0.109375" style="111" customWidth="1"/>
    <col min="1282" max="1282" width="10.88671875" style="111" customWidth="1"/>
    <col min="1283" max="1283" width="5.88671875" style="111" customWidth="1"/>
    <col min="1284" max="1284" width="1.109375" style="111" customWidth="1"/>
    <col min="1285" max="1285" width="4" style="111" customWidth="1"/>
    <col min="1286" max="1286" width="10.33203125" style="111" customWidth="1"/>
    <col min="1287" max="1287" width="12" style="111" customWidth="1"/>
    <col min="1288" max="1288" width="5.109375" style="111" customWidth="1"/>
    <col min="1289" max="1289" width="11.6640625" style="111" customWidth="1"/>
    <col min="1290" max="1290" width="14.33203125" style="111" customWidth="1"/>
    <col min="1291" max="1291" width="19.109375" style="111" customWidth="1"/>
    <col min="1292" max="1536" width="9.109375" style="111"/>
    <col min="1537" max="1537" width="0.109375" style="111" customWidth="1"/>
    <col min="1538" max="1538" width="10.88671875" style="111" customWidth="1"/>
    <col min="1539" max="1539" width="5.88671875" style="111" customWidth="1"/>
    <col min="1540" max="1540" width="1.109375" style="111" customWidth="1"/>
    <col min="1541" max="1541" width="4" style="111" customWidth="1"/>
    <col min="1542" max="1542" width="10.33203125" style="111" customWidth="1"/>
    <col min="1543" max="1543" width="12" style="111" customWidth="1"/>
    <col min="1544" max="1544" width="5.109375" style="111" customWidth="1"/>
    <col min="1545" max="1545" width="11.6640625" style="111" customWidth="1"/>
    <col min="1546" max="1546" width="14.33203125" style="111" customWidth="1"/>
    <col min="1547" max="1547" width="19.109375" style="111" customWidth="1"/>
    <col min="1548" max="1792" width="9.109375" style="111"/>
    <col min="1793" max="1793" width="0.109375" style="111" customWidth="1"/>
    <col min="1794" max="1794" width="10.88671875" style="111" customWidth="1"/>
    <col min="1795" max="1795" width="5.88671875" style="111" customWidth="1"/>
    <col min="1796" max="1796" width="1.109375" style="111" customWidth="1"/>
    <col min="1797" max="1797" width="4" style="111" customWidth="1"/>
    <col min="1798" max="1798" width="10.33203125" style="111" customWidth="1"/>
    <col min="1799" max="1799" width="12" style="111" customWidth="1"/>
    <col min="1800" max="1800" width="5.109375" style="111" customWidth="1"/>
    <col min="1801" max="1801" width="11.6640625" style="111" customWidth="1"/>
    <col min="1802" max="1802" width="14.33203125" style="111" customWidth="1"/>
    <col min="1803" max="1803" width="19.109375" style="111" customWidth="1"/>
    <col min="1804" max="2048" width="9.109375" style="111"/>
    <col min="2049" max="2049" width="0.109375" style="111" customWidth="1"/>
    <col min="2050" max="2050" width="10.88671875" style="111" customWidth="1"/>
    <col min="2051" max="2051" width="5.88671875" style="111" customWidth="1"/>
    <col min="2052" max="2052" width="1.109375" style="111" customWidth="1"/>
    <col min="2053" max="2053" width="4" style="111" customWidth="1"/>
    <col min="2054" max="2054" width="10.33203125" style="111" customWidth="1"/>
    <col min="2055" max="2055" width="12" style="111" customWidth="1"/>
    <col min="2056" max="2056" width="5.109375" style="111" customWidth="1"/>
    <col min="2057" max="2057" width="11.6640625" style="111" customWidth="1"/>
    <col min="2058" max="2058" width="14.33203125" style="111" customWidth="1"/>
    <col min="2059" max="2059" width="19.109375" style="111" customWidth="1"/>
    <col min="2060" max="2304" width="9.109375" style="111"/>
    <col min="2305" max="2305" width="0.109375" style="111" customWidth="1"/>
    <col min="2306" max="2306" width="10.88671875" style="111" customWidth="1"/>
    <col min="2307" max="2307" width="5.88671875" style="111" customWidth="1"/>
    <col min="2308" max="2308" width="1.109375" style="111" customWidth="1"/>
    <col min="2309" max="2309" width="4" style="111" customWidth="1"/>
    <col min="2310" max="2310" width="10.33203125" style="111" customWidth="1"/>
    <col min="2311" max="2311" width="12" style="111" customWidth="1"/>
    <col min="2312" max="2312" width="5.109375" style="111" customWidth="1"/>
    <col min="2313" max="2313" width="11.6640625" style="111" customWidth="1"/>
    <col min="2314" max="2314" width="14.33203125" style="111" customWidth="1"/>
    <col min="2315" max="2315" width="19.109375" style="111" customWidth="1"/>
    <col min="2316" max="2560" width="9.109375" style="111"/>
    <col min="2561" max="2561" width="0.109375" style="111" customWidth="1"/>
    <col min="2562" max="2562" width="10.88671875" style="111" customWidth="1"/>
    <col min="2563" max="2563" width="5.88671875" style="111" customWidth="1"/>
    <col min="2564" max="2564" width="1.109375" style="111" customWidth="1"/>
    <col min="2565" max="2565" width="4" style="111" customWidth="1"/>
    <col min="2566" max="2566" width="10.33203125" style="111" customWidth="1"/>
    <col min="2567" max="2567" width="12" style="111" customWidth="1"/>
    <col min="2568" max="2568" width="5.109375" style="111" customWidth="1"/>
    <col min="2569" max="2569" width="11.6640625" style="111" customWidth="1"/>
    <col min="2570" max="2570" width="14.33203125" style="111" customWidth="1"/>
    <col min="2571" max="2571" width="19.109375" style="111" customWidth="1"/>
    <col min="2572" max="2816" width="9.109375" style="111"/>
    <col min="2817" max="2817" width="0.109375" style="111" customWidth="1"/>
    <col min="2818" max="2818" width="10.88671875" style="111" customWidth="1"/>
    <col min="2819" max="2819" width="5.88671875" style="111" customWidth="1"/>
    <col min="2820" max="2820" width="1.109375" style="111" customWidth="1"/>
    <col min="2821" max="2821" width="4" style="111" customWidth="1"/>
    <col min="2822" max="2822" width="10.33203125" style="111" customWidth="1"/>
    <col min="2823" max="2823" width="12" style="111" customWidth="1"/>
    <col min="2824" max="2824" width="5.109375" style="111" customWidth="1"/>
    <col min="2825" max="2825" width="11.6640625" style="111" customWidth="1"/>
    <col min="2826" max="2826" width="14.33203125" style="111" customWidth="1"/>
    <col min="2827" max="2827" width="19.109375" style="111" customWidth="1"/>
    <col min="2828" max="3072" width="9.109375" style="111"/>
    <col min="3073" max="3073" width="0.109375" style="111" customWidth="1"/>
    <col min="3074" max="3074" width="10.88671875" style="111" customWidth="1"/>
    <col min="3075" max="3075" width="5.88671875" style="111" customWidth="1"/>
    <col min="3076" max="3076" width="1.109375" style="111" customWidth="1"/>
    <col min="3077" max="3077" width="4" style="111" customWidth="1"/>
    <col min="3078" max="3078" width="10.33203125" style="111" customWidth="1"/>
    <col min="3079" max="3079" width="12" style="111" customWidth="1"/>
    <col min="3080" max="3080" width="5.109375" style="111" customWidth="1"/>
    <col min="3081" max="3081" width="11.6640625" style="111" customWidth="1"/>
    <col min="3082" max="3082" width="14.33203125" style="111" customWidth="1"/>
    <col min="3083" max="3083" width="19.109375" style="111" customWidth="1"/>
    <col min="3084" max="3328" width="9.109375" style="111"/>
    <col min="3329" max="3329" width="0.109375" style="111" customWidth="1"/>
    <col min="3330" max="3330" width="10.88671875" style="111" customWidth="1"/>
    <col min="3331" max="3331" width="5.88671875" style="111" customWidth="1"/>
    <col min="3332" max="3332" width="1.109375" style="111" customWidth="1"/>
    <col min="3333" max="3333" width="4" style="111" customWidth="1"/>
    <col min="3334" max="3334" width="10.33203125" style="111" customWidth="1"/>
    <col min="3335" max="3335" width="12" style="111" customWidth="1"/>
    <col min="3336" max="3336" width="5.109375" style="111" customWidth="1"/>
    <col min="3337" max="3337" width="11.6640625" style="111" customWidth="1"/>
    <col min="3338" max="3338" width="14.33203125" style="111" customWidth="1"/>
    <col min="3339" max="3339" width="19.109375" style="111" customWidth="1"/>
    <col min="3340" max="3584" width="9.109375" style="111"/>
    <col min="3585" max="3585" width="0.109375" style="111" customWidth="1"/>
    <col min="3586" max="3586" width="10.88671875" style="111" customWidth="1"/>
    <col min="3587" max="3587" width="5.88671875" style="111" customWidth="1"/>
    <col min="3588" max="3588" width="1.109375" style="111" customWidth="1"/>
    <col min="3589" max="3589" width="4" style="111" customWidth="1"/>
    <col min="3590" max="3590" width="10.33203125" style="111" customWidth="1"/>
    <col min="3591" max="3591" width="12" style="111" customWidth="1"/>
    <col min="3592" max="3592" width="5.109375" style="111" customWidth="1"/>
    <col min="3593" max="3593" width="11.6640625" style="111" customWidth="1"/>
    <col min="3594" max="3594" width="14.33203125" style="111" customWidth="1"/>
    <col min="3595" max="3595" width="19.109375" style="111" customWidth="1"/>
    <col min="3596" max="3840" width="9.109375" style="111"/>
    <col min="3841" max="3841" width="0.109375" style="111" customWidth="1"/>
    <col min="3842" max="3842" width="10.88671875" style="111" customWidth="1"/>
    <col min="3843" max="3843" width="5.88671875" style="111" customWidth="1"/>
    <col min="3844" max="3844" width="1.109375" style="111" customWidth="1"/>
    <col min="3845" max="3845" width="4" style="111" customWidth="1"/>
    <col min="3846" max="3846" width="10.33203125" style="111" customWidth="1"/>
    <col min="3847" max="3847" width="12" style="111" customWidth="1"/>
    <col min="3848" max="3848" width="5.109375" style="111" customWidth="1"/>
    <col min="3849" max="3849" width="11.6640625" style="111" customWidth="1"/>
    <col min="3850" max="3850" width="14.33203125" style="111" customWidth="1"/>
    <col min="3851" max="3851" width="19.109375" style="111" customWidth="1"/>
    <col min="3852" max="4096" width="9.109375" style="111"/>
    <col min="4097" max="4097" width="0.109375" style="111" customWidth="1"/>
    <col min="4098" max="4098" width="10.88671875" style="111" customWidth="1"/>
    <col min="4099" max="4099" width="5.88671875" style="111" customWidth="1"/>
    <col min="4100" max="4100" width="1.109375" style="111" customWidth="1"/>
    <col min="4101" max="4101" width="4" style="111" customWidth="1"/>
    <col min="4102" max="4102" width="10.33203125" style="111" customWidth="1"/>
    <col min="4103" max="4103" width="12" style="111" customWidth="1"/>
    <col min="4104" max="4104" width="5.109375" style="111" customWidth="1"/>
    <col min="4105" max="4105" width="11.6640625" style="111" customWidth="1"/>
    <col min="4106" max="4106" width="14.33203125" style="111" customWidth="1"/>
    <col min="4107" max="4107" width="19.109375" style="111" customWidth="1"/>
    <col min="4108" max="4352" width="9.109375" style="111"/>
    <col min="4353" max="4353" width="0.109375" style="111" customWidth="1"/>
    <col min="4354" max="4354" width="10.88671875" style="111" customWidth="1"/>
    <col min="4355" max="4355" width="5.88671875" style="111" customWidth="1"/>
    <col min="4356" max="4356" width="1.109375" style="111" customWidth="1"/>
    <col min="4357" max="4357" width="4" style="111" customWidth="1"/>
    <col min="4358" max="4358" width="10.33203125" style="111" customWidth="1"/>
    <col min="4359" max="4359" width="12" style="111" customWidth="1"/>
    <col min="4360" max="4360" width="5.109375" style="111" customWidth="1"/>
    <col min="4361" max="4361" width="11.6640625" style="111" customWidth="1"/>
    <col min="4362" max="4362" width="14.33203125" style="111" customWidth="1"/>
    <col min="4363" max="4363" width="19.109375" style="111" customWidth="1"/>
    <col min="4364" max="4608" width="9.109375" style="111"/>
    <col min="4609" max="4609" width="0.109375" style="111" customWidth="1"/>
    <col min="4610" max="4610" width="10.88671875" style="111" customWidth="1"/>
    <col min="4611" max="4611" width="5.88671875" style="111" customWidth="1"/>
    <col min="4612" max="4612" width="1.109375" style="111" customWidth="1"/>
    <col min="4613" max="4613" width="4" style="111" customWidth="1"/>
    <col min="4614" max="4614" width="10.33203125" style="111" customWidth="1"/>
    <col min="4615" max="4615" width="12" style="111" customWidth="1"/>
    <col min="4616" max="4616" width="5.109375" style="111" customWidth="1"/>
    <col min="4617" max="4617" width="11.6640625" style="111" customWidth="1"/>
    <col min="4618" max="4618" width="14.33203125" style="111" customWidth="1"/>
    <col min="4619" max="4619" width="19.109375" style="111" customWidth="1"/>
    <col min="4620" max="4864" width="9.109375" style="111"/>
    <col min="4865" max="4865" width="0.109375" style="111" customWidth="1"/>
    <col min="4866" max="4866" width="10.88671875" style="111" customWidth="1"/>
    <col min="4867" max="4867" width="5.88671875" style="111" customWidth="1"/>
    <col min="4868" max="4868" width="1.109375" style="111" customWidth="1"/>
    <col min="4869" max="4869" width="4" style="111" customWidth="1"/>
    <col min="4870" max="4870" width="10.33203125" style="111" customWidth="1"/>
    <col min="4871" max="4871" width="12" style="111" customWidth="1"/>
    <col min="4872" max="4872" width="5.109375" style="111" customWidth="1"/>
    <col min="4873" max="4873" width="11.6640625" style="111" customWidth="1"/>
    <col min="4874" max="4874" width="14.33203125" style="111" customWidth="1"/>
    <col min="4875" max="4875" width="19.109375" style="111" customWidth="1"/>
    <col min="4876" max="5120" width="9.109375" style="111"/>
    <col min="5121" max="5121" width="0.109375" style="111" customWidth="1"/>
    <col min="5122" max="5122" width="10.88671875" style="111" customWidth="1"/>
    <col min="5123" max="5123" width="5.88671875" style="111" customWidth="1"/>
    <col min="5124" max="5124" width="1.109375" style="111" customWidth="1"/>
    <col min="5125" max="5125" width="4" style="111" customWidth="1"/>
    <col min="5126" max="5126" width="10.33203125" style="111" customWidth="1"/>
    <col min="5127" max="5127" width="12" style="111" customWidth="1"/>
    <col min="5128" max="5128" width="5.109375" style="111" customWidth="1"/>
    <col min="5129" max="5129" width="11.6640625" style="111" customWidth="1"/>
    <col min="5130" max="5130" width="14.33203125" style="111" customWidth="1"/>
    <col min="5131" max="5131" width="19.109375" style="111" customWidth="1"/>
    <col min="5132" max="5376" width="9.109375" style="111"/>
    <col min="5377" max="5377" width="0.109375" style="111" customWidth="1"/>
    <col min="5378" max="5378" width="10.88671875" style="111" customWidth="1"/>
    <col min="5379" max="5379" width="5.88671875" style="111" customWidth="1"/>
    <col min="5380" max="5380" width="1.109375" style="111" customWidth="1"/>
    <col min="5381" max="5381" width="4" style="111" customWidth="1"/>
    <col min="5382" max="5382" width="10.33203125" style="111" customWidth="1"/>
    <col min="5383" max="5383" width="12" style="111" customWidth="1"/>
    <col min="5384" max="5384" width="5.109375" style="111" customWidth="1"/>
    <col min="5385" max="5385" width="11.6640625" style="111" customWidth="1"/>
    <col min="5386" max="5386" width="14.33203125" style="111" customWidth="1"/>
    <col min="5387" max="5387" width="19.109375" style="111" customWidth="1"/>
    <col min="5388" max="5632" width="9.109375" style="111"/>
    <col min="5633" max="5633" width="0.109375" style="111" customWidth="1"/>
    <col min="5634" max="5634" width="10.88671875" style="111" customWidth="1"/>
    <col min="5635" max="5635" width="5.88671875" style="111" customWidth="1"/>
    <col min="5636" max="5636" width="1.109375" style="111" customWidth="1"/>
    <col min="5637" max="5637" width="4" style="111" customWidth="1"/>
    <col min="5638" max="5638" width="10.33203125" style="111" customWidth="1"/>
    <col min="5639" max="5639" width="12" style="111" customWidth="1"/>
    <col min="5640" max="5640" width="5.109375" style="111" customWidth="1"/>
    <col min="5641" max="5641" width="11.6640625" style="111" customWidth="1"/>
    <col min="5642" max="5642" width="14.33203125" style="111" customWidth="1"/>
    <col min="5643" max="5643" width="19.109375" style="111" customWidth="1"/>
    <col min="5644" max="5888" width="9.109375" style="111"/>
    <col min="5889" max="5889" width="0.109375" style="111" customWidth="1"/>
    <col min="5890" max="5890" width="10.88671875" style="111" customWidth="1"/>
    <col min="5891" max="5891" width="5.88671875" style="111" customWidth="1"/>
    <col min="5892" max="5892" width="1.109375" style="111" customWidth="1"/>
    <col min="5893" max="5893" width="4" style="111" customWidth="1"/>
    <col min="5894" max="5894" width="10.33203125" style="111" customWidth="1"/>
    <col min="5895" max="5895" width="12" style="111" customWidth="1"/>
    <col min="5896" max="5896" width="5.109375" style="111" customWidth="1"/>
    <col min="5897" max="5897" width="11.6640625" style="111" customWidth="1"/>
    <col min="5898" max="5898" width="14.33203125" style="111" customWidth="1"/>
    <col min="5899" max="5899" width="19.109375" style="111" customWidth="1"/>
    <col min="5900" max="6144" width="9.109375" style="111"/>
    <col min="6145" max="6145" width="0.109375" style="111" customWidth="1"/>
    <col min="6146" max="6146" width="10.88671875" style="111" customWidth="1"/>
    <col min="6147" max="6147" width="5.88671875" style="111" customWidth="1"/>
    <col min="6148" max="6148" width="1.109375" style="111" customWidth="1"/>
    <col min="6149" max="6149" width="4" style="111" customWidth="1"/>
    <col min="6150" max="6150" width="10.33203125" style="111" customWidth="1"/>
    <col min="6151" max="6151" width="12" style="111" customWidth="1"/>
    <col min="6152" max="6152" width="5.109375" style="111" customWidth="1"/>
    <col min="6153" max="6153" width="11.6640625" style="111" customWidth="1"/>
    <col min="6154" max="6154" width="14.33203125" style="111" customWidth="1"/>
    <col min="6155" max="6155" width="19.109375" style="111" customWidth="1"/>
    <col min="6156" max="6400" width="9.109375" style="111"/>
    <col min="6401" max="6401" width="0.109375" style="111" customWidth="1"/>
    <col min="6402" max="6402" width="10.88671875" style="111" customWidth="1"/>
    <col min="6403" max="6403" width="5.88671875" style="111" customWidth="1"/>
    <col min="6404" max="6404" width="1.109375" style="111" customWidth="1"/>
    <col min="6405" max="6405" width="4" style="111" customWidth="1"/>
    <col min="6406" max="6406" width="10.33203125" style="111" customWidth="1"/>
    <col min="6407" max="6407" width="12" style="111" customWidth="1"/>
    <col min="6408" max="6408" width="5.109375" style="111" customWidth="1"/>
    <col min="6409" max="6409" width="11.6640625" style="111" customWidth="1"/>
    <col min="6410" max="6410" width="14.33203125" style="111" customWidth="1"/>
    <col min="6411" max="6411" width="19.109375" style="111" customWidth="1"/>
    <col min="6412" max="6656" width="9.109375" style="111"/>
    <col min="6657" max="6657" width="0.109375" style="111" customWidth="1"/>
    <col min="6658" max="6658" width="10.88671875" style="111" customWidth="1"/>
    <col min="6659" max="6659" width="5.88671875" style="111" customWidth="1"/>
    <col min="6660" max="6660" width="1.109375" style="111" customWidth="1"/>
    <col min="6661" max="6661" width="4" style="111" customWidth="1"/>
    <col min="6662" max="6662" width="10.33203125" style="111" customWidth="1"/>
    <col min="6663" max="6663" width="12" style="111" customWidth="1"/>
    <col min="6664" max="6664" width="5.109375" style="111" customWidth="1"/>
    <col min="6665" max="6665" width="11.6640625" style="111" customWidth="1"/>
    <col min="6666" max="6666" width="14.33203125" style="111" customWidth="1"/>
    <col min="6667" max="6667" width="19.109375" style="111" customWidth="1"/>
    <col min="6668" max="6912" width="9.109375" style="111"/>
    <col min="6913" max="6913" width="0.109375" style="111" customWidth="1"/>
    <col min="6914" max="6914" width="10.88671875" style="111" customWidth="1"/>
    <col min="6915" max="6915" width="5.88671875" style="111" customWidth="1"/>
    <col min="6916" max="6916" width="1.109375" style="111" customWidth="1"/>
    <col min="6917" max="6917" width="4" style="111" customWidth="1"/>
    <col min="6918" max="6918" width="10.33203125" style="111" customWidth="1"/>
    <col min="6919" max="6919" width="12" style="111" customWidth="1"/>
    <col min="6920" max="6920" width="5.109375" style="111" customWidth="1"/>
    <col min="6921" max="6921" width="11.6640625" style="111" customWidth="1"/>
    <col min="6922" max="6922" width="14.33203125" style="111" customWidth="1"/>
    <col min="6923" max="6923" width="19.109375" style="111" customWidth="1"/>
    <col min="6924" max="7168" width="9.109375" style="111"/>
    <col min="7169" max="7169" width="0.109375" style="111" customWidth="1"/>
    <col min="7170" max="7170" width="10.88671875" style="111" customWidth="1"/>
    <col min="7171" max="7171" width="5.88671875" style="111" customWidth="1"/>
    <col min="7172" max="7172" width="1.109375" style="111" customWidth="1"/>
    <col min="7173" max="7173" width="4" style="111" customWidth="1"/>
    <col min="7174" max="7174" width="10.33203125" style="111" customWidth="1"/>
    <col min="7175" max="7175" width="12" style="111" customWidth="1"/>
    <col min="7176" max="7176" width="5.109375" style="111" customWidth="1"/>
    <col min="7177" max="7177" width="11.6640625" style="111" customWidth="1"/>
    <col min="7178" max="7178" width="14.33203125" style="111" customWidth="1"/>
    <col min="7179" max="7179" width="19.109375" style="111" customWidth="1"/>
    <col min="7180" max="7424" width="9.109375" style="111"/>
    <col min="7425" max="7425" width="0.109375" style="111" customWidth="1"/>
    <col min="7426" max="7426" width="10.88671875" style="111" customWidth="1"/>
    <col min="7427" max="7427" width="5.88671875" style="111" customWidth="1"/>
    <col min="7428" max="7428" width="1.109375" style="111" customWidth="1"/>
    <col min="7429" max="7429" width="4" style="111" customWidth="1"/>
    <col min="7430" max="7430" width="10.33203125" style="111" customWidth="1"/>
    <col min="7431" max="7431" width="12" style="111" customWidth="1"/>
    <col min="7432" max="7432" width="5.109375" style="111" customWidth="1"/>
    <col min="7433" max="7433" width="11.6640625" style="111" customWidth="1"/>
    <col min="7434" max="7434" width="14.33203125" style="111" customWidth="1"/>
    <col min="7435" max="7435" width="19.109375" style="111" customWidth="1"/>
    <col min="7436" max="7680" width="9.109375" style="111"/>
    <col min="7681" max="7681" width="0.109375" style="111" customWidth="1"/>
    <col min="7682" max="7682" width="10.88671875" style="111" customWidth="1"/>
    <col min="7683" max="7683" width="5.88671875" style="111" customWidth="1"/>
    <col min="7684" max="7684" width="1.109375" style="111" customWidth="1"/>
    <col min="7685" max="7685" width="4" style="111" customWidth="1"/>
    <col min="7686" max="7686" width="10.33203125" style="111" customWidth="1"/>
    <col min="7687" max="7687" width="12" style="111" customWidth="1"/>
    <col min="7688" max="7688" width="5.109375" style="111" customWidth="1"/>
    <col min="7689" max="7689" width="11.6640625" style="111" customWidth="1"/>
    <col min="7690" max="7690" width="14.33203125" style="111" customWidth="1"/>
    <col min="7691" max="7691" width="19.109375" style="111" customWidth="1"/>
    <col min="7692" max="7936" width="9.109375" style="111"/>
    <col min="7937" max="7937" width="0.109375" style="111" customWidth="1"/>
    <col min="7938" max="7938" width="10.88671875" style="111" customWidth="1"/>
    <col min="7939" max="7939" width="5.88671875" style="111" customWidth="1"/>
    <col min="7940" max="7940" width="1.109375" style="111" customWidth="1"/>
    <col min="7941" max="7941" width="4" style="111" customWidth="1"/>
    <col min="7942" max="7942" width="10.33203125" style="111" customWidth="1"/>
    <col min="7943" max="7943" width="12" style="111" customWidth="1"/>
    <col min="7944" max="7944" width="5.109375" style="111" customWidth="1"/>
    <col min="7945" max="7945" width="11.6640625" style="111" customWidth="1"/>
    <col min="7946" max="7946" width="14.33203125" style="111" customWidth="1"/>
    <col min="7947" max="7947" width="19.109375" style="111" customWidth="1"/>
    <col min="7948" max="8192" width="9.109375" style="111"/>
    <col min="8193" max="8193" width="0.109375" style="111" customWidth="1"/>
    <col min="8194" max="8194" width="10.88671875" style="111" customWidth="1"/>
    <col min="8195" max="8195" width="5.88671875" style="111" customWidth="1"/>
    <col min="8196" max="8196" width="1.109375" style="111" customWidth="1"/>
    <col min="8197" max="8197" width="4" style="111" customWidth="1"/>
    <col min="8198" max="8198" width="10.33203125" style="111" customWidth="1"/>
    <col min="8199" max="8199" width="12" style="111" customWidth="1"/>
    <col min="8200" max="8200" width="5.109375" style="111" customWidth="1"/>
    <col min="8201" max="8201" width="11.6640625" style="111" customWidth="1"/>
    <col min="8202" max="8202" width="14.33203125" style="111" customWidth="1"/>
    <col min="8203" max="8203" width="19.109375" style="111" customWidth="1"/>
    <col min="8204" max="8448" width="9.109375" style="111"/>
    <col min="8449" max="8449" width="0.109375" style="111" customWidth="1"/>
    <col min="8450" max="8450" width="10.88671875" style="111" customWidth="1"/>
    <col min="8451" max="8451" width="5.88671875" style="111" customWidth="1"/>
    <col min="8452" max="8452" width="1.109375" style="111" customWidth="1"/>
    <col min="8453" max="8453" width="4" style="111" customWidth="1"/>
    <col min="8454" max="8454" width="10.33203125" style="111" customWidth="1"/>
    <col min="8455" max="8455" width="12" style="111" customWidth="1"/>
    <col min="8456" max="8456" width="5.109375" style="111" customWidth="1"/>
    <col min="8457" max="8457" width="11.6640625" style="111" customWidth="1"/>
    <col min="8458" max="8458" width="14.33203125" style="111" customWidth="1"/>
    <col min="8459" max="8459" width="19.109375" style="111" customWidth="1"/>
    <col min="8460" max="8704" width="9.109375" style="111"/>
    <col min="8705" max="8705" width="0.109375" style="111" customWidth="1"/>
    <col min="8706" max="8706" width="10.88671875" style="111" customWidth="1"/>
    <col min="8707" max="8707" width="5.88671875" style="111" customWidth="1"/>
    <col min="8708" max="8708" width="1.109375" style="111" customWidth="1"/>
    <col min="8709" max="8709" width="4" style="111" customWidth="1"/>
    <col min="8710" max="8710" width="10.33203125" style="111" customWidth="1"/>
    <col min="8711" max="8711" width="12" style="111" customWidth="1"/>
    <col min="8712" max="8712" width="5.109375" style="111" customWidth="1"/>
    <col min="8713" max="8713" width="11.6640625" style="111" customWidth="1"/>
    <col min="8714" max="8714" width="14.33203125" style="111" customWidth="1"/>
    <col min="8715" max="8715" width="19.109375" style="111" customWidth="1"/>
    <col min="8716" max="8960" width="9.109375" style="111"/>
    <col min="8961" max="8961" width="0.109375" style="111" customWidth="1"/>
    <col min="8962" max="8962" width="10.88671875" style="111" customWidth="1"/>
    <col min="8963" max="8963" width="5.88671875" style="111" customWidth="1"/>
    <col min="8964" max="8964" width="1.109375" style="111" customWidth="1"/>
    <col min="8965" max="8965" width="4" style="111" customWidth="1"/>
    <col min="8966" max="8966" width="10.33203125" style="111" customWidth="1"/>
    <col min="8967" max="8967" width="12" style="111" customWidth="1"/>
    <col min="8968" max="8968" width="5.109375" style="111" customWidth="1"/>
    <col min="8969" max="8969" width="11.6640625" style="111" customWidth="1"/>
    <col min="8970" max="8970" width="14.33203125" style="111" customWidth="1"/>
    <col min="8971" max="8971" width="19.109375" style="111" customWidth="1"/>
    <col min="8972" max="9216" width="9.109375" style="111"/>
    <col min="9217" max="9217" width="0.109375" style="111" customWidth="1"/>
    <col min="9218" max="9218" width="10.88671875" style="111" customWidth="1"/>
    <col min="9219" max="9219" width="5.88671875" style="111" customWidth="1"/>
    <col min="9220" max="9220" width="1.109375" style="111" customWidth="1"/>
    <col min="9221" max="9221" width="4" style="111" customWidth="1"/>
    <col min="9222" max="9222" width="10.33203125" style="111" customWidth="1"/>
    <col min="9223" max="9223" width="12" style="111" customWidth="1"/>
    <col min="9224" max="9224" width="5.109375" style="111" customWidth="1"/>
    <col min="9225" max="9225" width="11.6640625" style="111" customWidth="1"/>
    <col min="9226" max="9226" width="14.33203125" style="111" customWidth="1"/>
    <col min="9227" max="9227" width="19.109375" style="111" customWidth="1"/>
    <col min="9228" max="9472" width="9.109375" style="111"/>
    <col min="9473" max="9473" width="0.109375" style="111" customWidth="1"/>
    <col min="9474" max="9474" width="10.88671875" style="111" customWidth="1"/>
    <col min="9475" max="9475" width="5.88671875" style="111" customWidth="1"/>
    <col min="9476" max="9476" width="1.109375" style="111" customWidth="1"/>
    <col min="9477" max="9477" width="4" style="111" customWidth="1"/>
    <col min="9478" max="9478" width="10.33203125" style="111" customWidth="1"/>
    <col min="9479" max="9479" width="12" style="111" customWidth="1"/>
    <col min="9480" max="9480" width="5.109375" style="111" customWidth="1"/>
    <col min="9481" max="9481" width="11.6640625" style="111" customWidth="1"/>
    <col min="9482" max="9482" width="14.33203125" style="111" customWidth="1"/>
    <col min="9483" max="9483" width="19.109375" style="111" customWidth="1"/>
    <col min="9484" max="9728" width="9.109375" style="111"/>
    <col min="9729" max="9729" width="0.109375" style="111" customWidth="1"/>
    <col min="9730" max="9730" width="10.88671875" style="111" customWidth="1"/>
    <col min="9731" max="9731" width="5.88671875" style="111" customWidth="1"/>
    <col min="9732" max="9732" width="1.109375" style="111" customWidth="1"/>
    <col min="9733" max="9733" width="4" style="111" customWidth="1"/>
    <col min="9734" max="9734" width="10.33203125" style="111" customWidth="1"/>
    <col min="9735" max="9735" width="12" style="111" customWidth="1"/>
    <col min="9736" max="9736" width="5.109375" style="111" customWidth="1"/>
    <col min="9737" max="9737" width="11.6640625" style="111" customWidth="1"/>
    <col min="9738" max="9738" width="14.33203125" style="111" customWidth="1"/>
    <col min="9739" max="9739" width="19.109375" style="111" customWidth="1"/>
    <col min="9740" max="9984" width="9.109375" style="111"/>
    <col min="9985" max="9985" width="0.109375" style="111" customWidth="1"/>
    <col min="9986" max="9986" width="10.88671875" style="111" customWidth="1"/>
    <col min="9987" max="9987" width="5.88671875" style="111" customWidth="1"/>
    <col min="9988" max="9988" width="1.109375" style="111" customWidth="1"/>
    <col min="9989" max="9989" width="4" style="111" customWidth="1"/>
    <col min="9990" max="9990" width="10.33203125" style="111" customWidth="1"/>
    <col min="9991" max="9991" width="12" style="111" customWidth="1"/>
    <col min="9992" max="9992" width="5.109375" style="111" customWidth="1"/>
    <col min="9993" max="9993" width="11.6640625" style="111" customWidth="1"/>
    <col min="9994" max="9994" width="14.33203125" style="111" customWidth="1"/>
    <col min="9995" max="9995" width="19.109375" style="111" customWidth="1"/>
    <col min="9996" max="10240" width="9.109375" style="111"/>
    <col min="10241" max="10241" width="0.109375" style="111" customWidth="1"/>
    <col min="10242" max="10242" width="10.88671875" style="111" customWidth="1"/>
    <col min="10243" max="10243" width="5.88671875" style="111" customWidth="1"/>
    <col min="10244" max="10244" width="1.109375" style="111" customWidth="1"/>
    <col min="10245" max="10245" width="4" style="111" customWidth="1"/>
    <col min="10246" max="10246" width="10.33203125" style="111" customWidth="1"/>
    <col min="10247" max="10247" width="12" style="111" customWidth="1"/>
    <col min="10248" max="10248" width="5.109375" style="111" customWidth="1"/>
    <col min="10249" max="10249" width="11.6640625" style="111" customWidth="1"/>
    <col min="10250" max="10250" width="14.33203125" style="111" customWidth="1"/>
    <col min="10251" max="10251" width="19.109375" style="111" customWidth="1"/>
    <col min="10252" max="10496" width="9.109375" style="111"/>
    <col min="10497" max="10497" width="0.109375" style="111" customWidth="1"/>
    <col min="10498" max="10498" width="10.88671875" style="111" customWidth="1"/>
    <col min="10499" max="10499" width="5.88671875" style="111" customWidth="1"/>
    <col min="10500" max="10500" width="1.109375" style="111" customWidth="1"/>
    <col min="10501" max="10501" width="4" style="111" customWidth="1"/>
    <col min="10502" max="10502" width="10.33203125" style="111" customWidth="1"/>
    <col min="10503" max="10503" width="12" style="111" customWidth="1"/>
    <col min="10504" max="10504" width="5.109375" style="111" customWidth="1"/>
    <col min="10505" max="10505" width="11.6640625" style="111" customWidth="1"/>
    <col min="10506" max="10506" width="14.33203125" style="111" customWidth="1"/>
    <col min="10507" max="10507" width="19.109375" style="111" customWidth="1"/>
    <col min="10508" max="10752" width="9.109375" style="111"/>
    <col min="10753" max="10753" width="0.109375" style="111" customWidth="1"/>
    <col min="10754" max="10754" width="10.88671875" style="111" customWidth="1"/>
    <col min="10755" max="10755" width="5.88671875" style="111" customWidth="1"/>
    <col min="10756" max="10756" width="1.109375" style="111" customWidth="1"/>
    <col min="10757" max="10757" width="4" style="111" customWidth="1"/>
    <col min="10758" max="10758" width="10.33203125" style="111" customWidth="1"/>
    <col min="10759" max="10759" width="12" style="111" customWidth="1"/>
    <col min="10760" max="10760" width="5.109375" style="111" customWidth="1"/>
    <col min="10761" max="10761" width="11.6640625" style="111" customWidth="1"/>
    <col min="10762" max="10762" width="14.33203125" style="111" customWidth="1"/>
    <col min="10763" max="10763" width="19.109375" style="111" customWidth="1"/>
    <col min="10764" max="11008" width="9.109375" style="111"/>
    <col min="11009" max="11009" width="0.109375" style="111" customWidth="1"/>
    <col min="11010" max="11010" width="10.88671875" style="111" customWidth="1"/>
    <col min="11011" max="11011" width="5.88671875" style="111" customWidth="1"/>
    <col min="11012" max="11012" width="1.109375" style="111" customWidth="1"/>
    <col min="11013" max="11013" width="4" style="111" customWidth="1"/>
    <col min="11014" max="11014" width="10.33203125" style="111" customWidth="1"/>
    <col min="11015" max="11015" width="12" style="111" customWidth="1"/>
    <col min="11016" max="11016" width="5.109375" style="111" customWidth="1"/>
    <col min="11017" max="11017" width="11.6640625" style="111" customWidth="1"/>
    <col min="11018" max="11018" width="14.33203125" style="111" customWidth="1"/>
    <col min="11019" max="11019" width="19.109375" style="111" customWidth="1"/>
    <col min="11020" max="11264" width="9.109375" style="111"/>
    <col min="11265" max="11265" width="0.109375" style="111" customWidth="1"/>
    <col min="11266" max="11266" width="10.88671875" style="111" customWidth="1"/>
    <col min="11267" max="11267" width="5.88671875" style="111" customWidth="1"/>
    <col min="11268" max="11268" width="1.109375" style="111" customWidth="1"/>
    <col min="11269" max="11269" width="4" style="111" customWidth="1"/>
    <col min="11270" max="11270" width="10.33203125" style="111" customWidth="1"/>
    <col min="11271" max="11271" width="12" style="111" customWidth="1"/>
    <col min="11272" max="11272" width="5.109375" style="111" customWidth="1"/>
    <col min="11273" max="11273" width="11.6640625" style="111" customWidth="1"/>
    <col min="11274" max="11274" width="14.33203125" style="111" customWidth="1"/>
    <col min="11275" max="11275" width="19.109375" style="111" customWidth="1"/>
    <col min="11276" max="11520" width="9.109375" style="111"/>
    <col min="11521" max="11521" width="0.109375" style="111" customWidth="1"/>
    <col min="11522" max="11522" width="10.88671875" style="111" customWidth="1"/>
    <col min="11523" max="11523" width="5.88671875" style="111" customWidth="1"/>
    <col min="11524" max="11524" width="1.109375" style="111" customWidth="1"/>
    <col min="11525" max="11525" width="4" style="111" customWidth="1"/>
    <col min="11526" max="11526" width="10.33203125" style="111" customWidth="1"/>
    <col min="11527" max="11527" width="12" style="111" customWidth="1"/>
    <col min="11528" max="11528" width="5.109375" style="111" customWidth="1"/>
    <col min="11529" max="11529" width="11.6640625" style="111" customWidth="1"/>
    <col min="11530" max="11530" width="14.33203125" style="111" customWidth="1"/>
    <col min="11531" max="11531" width="19.109375" style="111" customWidth="1"/>
    <col min="11532" max="11776" width="9.109375" style="111"/>
    <col min="11777" max="11777" width="0.109375" style="111" customWidth="1"/>
    <col min="11778" max="11778" width="10.88671875" style="111" customWidth="1"/>
    <col min="11779" max="11779" width="5.88671875" style="111" customWidth="1"/>
    <col min="11780" max="11780" width="1.109375" style="111" customWidth="1"/>
    <col min="11781" max="11781" width="4" style="111" customWidth="1"/>
    <col min="11782" max="11782" width="10.33203125" style="111" customWidth="1"/>
    <col min="11783" max="11783" width="12" style="111" customWidth="1"/>
    <col min="11784" max="11784" width="5.109375" style="111" customWidth="1"/>
    <col min="11785" max="11785" width="11.6640625" style="111" customWidth="1"/>
    <col min="11786" max="11786" width="14.33203125" style="111" customWidth="1"/>
    <col min="11787" max="11787" width="19.109375" style="111" customWidth="1"/>
    <col min="11788" max="12032" width="9.109375" style="111"/>
    <col min="12033" max="12033" width="0.109375" style="111" customWidth="1"/>
    <col min="12034" max="12034" width="10.88671875" style="111" customWidth="1"/>
    <col min="12035" max="12035" width="5.88671875" style="111" customWidth="1"/>
    <col min="12036" max="12036" width="1.109375" style="111" customWidth="1"/>
    <col min="12037" max="12037" width="4" style="111" customWidth="1"/>
    <col min="12038" max="12038" width="10.33203125" style="111" customWidth="1"/>
    <col min="12039" max="12039" width="12" style="111" customWidth="1"/>
    <col min="12040" max="12040" width="5.109375" style="111" customWidth="1"/>
    <col min="12041" max="12041" width="11.6640625" style="111" customWidth="1"/>
    <col min="12042" max="12042" width="14.33203125" style="111" customWidth="1"/>
    <col min="12043" max="12043" width="19.109375" style="111" customWidth="1"/>
    <col min="12044" max="12288" width="9.109375" style="111"/>
    <col min="12289" max="12289" width="0.109375" style="111" customWidth="1"/>
    <col min="12290" max="12290" width="10.88671875" style="111" customWidth="1"/>
    <col min="12291" max="12291" width="5.88671875" style="111" customWidth="1"/>
    <col min="12292" max="12292" width="1.109375" style="111" customWidth="1"/>
    <col min="12293" max="12293" width="4" style="111" customWidth="1"/>
    <col min="12294" max="12294" width="10.33203125" style="111" customWidth="1"/>
    <col min="12295" max="12295" width="12" style="111" customWidth="1"/>
    <col min="12296" max="12296" width="5.109375" style="111" customWidth="1"/>
    <col min="12297" max="12297" width="11.6640625" style="111" customWidth="1"/>
    <col min="12298" max="12298" width="14.33203125" style="111" customWidth="1"/>
    <col min="12299" max="12299" width="19.109375" style="111" customWidth="1"/>
    <col min="12300" max="12544" width="9.109375" style="111"/>
    <col min="12545" max="12545" width="0.109375" style="111" customWidth="1"/>
    <col min="12546" max="12546" width="10.88671875" style="111" customWidth="1"/>
    <col min="12547" max="12547" width="5.88671875" style="111" customWidth="1"/>
    <col min="12548" max="12548" width="1.109375" style="111" customWidth="1"/>
    <col min="12549" max="12549" width="4" style="111" customWidth="1"/>
    <col min="12550" max="12550" width="10.33203125" style="111" customWidth="1"/>
    <col min="12551" max="12551" width="12" style="111" customWidth="1"/>
    <col min="12552" max="12552" width="5.109375" style="111" customWidth="1"/>
    <col min="12553" max="12553" width="11.6640625" style="111" customWidth="1"/>
    <col min="12554" max="12554" width="14.33203125" style="111" customWidth="1"/>
    <col min="12555" max="12555" width="19.109375" style="111" customWidth="1"/>
    <col min="12556" max="12800" width="9.109375" style="111"/>
    <col min="12801" max="12801" width="0.109375" style="111" customWidth="1"/>
    <col min="12802" max="12802" width="10.88671875" style="111" customWidth="1"/>
    <col min="12803" max="12803" width="5.88671875" style="111" customWidth="1"/>
    <col min="12804" max="12804" width="1.109375" style="111" customWidth="1"/>
    <col min="12805" max="12805" width="4" style="111" customWidth="1"/>
    <col min="12806" max="12806" width="10.33203125" style="111" customWidth="1"/>
    <col min="12807" max="12807" width="12" style="111" customWidth="1"/>
    <col min="12808" max="12808" width="5.109375" style="111" customWidth="1"/>
    <col min="12809" max="12809" width="11.6640625" style="111" customWidth="1"/>
    <col min="12810" max="12810" width="14.33203125" style="111" customWidth="1"/>
    <col min="12811" max="12811" width="19.109375" style="111" customWidth="1"/>
    <col min="12812" max="13056" width="9.109375" style="111"/>
    <col min="13057" max="13057" width="0.109375" style="111" customWidth="1"/>
    <col min="13058" max="13058" width="10.88671875" style="111" customWidth="1"/>
    <col min="13059" max="13059" width="5.88671875" style="111" customWidth="1"/>
    <col min="13060" max="13060" width="1.109375" style="111" customWidth="1"/>
    <col min="13061" max="13061" width="4" style="111" customWidth="1"/>
    <col min="13062" max="13062" width="10.33203125" style="111" customWidth="1"/>
    <col min="13063" max="13063" width="12" style="111" customWidth="1"/>
    <col min="13064" max="13064" width="5.109375" style="111" customWidth="1"/>
    <col min="13065" max="13065" width="11.6640625" style="111" customWidth="1"/>
    <col min="13066" max="13066" width="14.33203125" style="111" customWidth="1"/>
    <col min="13067" max="13067" width="19.109375" style="111" customWidth="1"/>
    <col min="13068" max="13312" width="9.109375" style="111"/>
    <col min="13313" max="13313" width="0.109375" style="111" customWidth="1"/>
    <col min="13314" max="13314" width="10.88671875" style="111" customWidth="1"/>
    <col min="13315" max="13315" width="5.88671875" style="111" customWidth="1"/>
    <col min="13316" max="13316" width="1.109375" style="111" customWidth="1"/>
    <col min="13317" max="13317" width="4" style="111" customWidth="1"/>
    <col min="13318" max="13318" width="10.33203125" style="111" customWidth="1"/>
    <col min="13319" max="13319" width="12" style="111" customWidth="1"/>
    <col min="13320" max="13320" width="5.109375" style="111" customWidth="1"/>
    <col min="13321" max="13321" width="11.6640625" style="111" customWidth="1"/>
    <col min="13322" max="13322" width="14.33203125" style="111" customWidth="1"/>
    <col min="13323" max="13323" width="19.109375" style="111" customWidth="1"/>
    <col min="13324" max="13568" width="9.109375" style="111"/>
    <col min="13569" max="13569" width="0.109375" style="111" customWidth="1"/>
    <col min="13570" max="13570" width="10.88671875" style="111" customWidth="1"/>
    <col min="13571" max="13571" width="5.88671875" style="111" customWidth="1"/>
    <col min="13572" max="13572" width="1.109375" style="111" customWidth="1"/>
    <col min="13573" max="13573" width="4" style="111" customWidth="1"/>
    <col min="13574" max="13574" width="10.33203125" style="111" customWidth="1"/>
    <col min="13575" max="13575" width="12" style="111" customWidth="1"/>
    <col min="13576" max="13576" width="5.109375" style="111" customWidth="1"/>
    <col min="13577" max="13577" width="11.6640625" style="111" customWidth="1"/>
    <col min="13578" max="13578" width="14.33203125" style="111" customWidth="1"/>
    <col min="13579" max="13579" width="19.109375" style="111" customWidth="1"/>
    <col min="13580" max="13824" width="9.109375" style="111"/>
    <col min="13825" max="13825" width="0.109375" style="111" customWidth="1"/>
    <col min="13826" max="13826" width="10.88671875" style="111" customWidth="1"/>
    <col min="13827" max="13827" width="5.88671875" style="111" customWidth="1"/>
    <col min="13828" max="13828" width="1.109375" style="111" customWidth="1"/>
    <col min="13829" max="13829" width="4" style="111" customWidth="1"/>
    <col min="13830" max="13830" width="10.33203125" style="111" customWidth="1"/>
    <col min="13831" max="13831" width="12" style="111" customWidth="1"/>
    <col min="13832" max="13832" width="5.109375" style="111" customWidth="1"/>
    <col min="13833" max="13833" width="11.6640625" style="111" customWidth="1"/>
    <col min="13834" max="13834" width="14.33203125" style="111" customWidth="1"/>
    <col min="13835" max="13835" width="19.109375" style="111" customWidth="1"/>
    <col min="13836" max="14080" width="9.109375" style="111"/>
    <col min="14081" max="14081" width="0.109375" style="111" customWidth="1"/>
    <col min="14082" max="14082" width="10.88671875" style="111" customWidth="1"/>
    <col min="14083" max="14083" width="5.88671875" style="111" customWidth="1"/>
    <col min="14084" max="14084" width="1.109375" style="111" customWidth="1"/>
    <col min="14085" max="14085" width="4" style="111" customWidth="1"/>
    <col min="14086" max="14086" width="10.33203125" style="111" customWidth="1"/>
    <col min="14087" max="14087" width="12" style="111" customWidth="1"/>
    <col min="14088" max="14088" width="5.109375" style="111" customWidth="1"/>
    <col min="14089" max="14089" width="11.6640625" style="111" customWidth="1"/>
    <col min="14090" max="14090" width="14.33203125" style="111" customWidth="1"/>
    <col min="14091" max="14091" width="19.109375" style="111" customWidth="1"/>
    <col min="14092" max="14336" width="9.109375" style="111"/>
    <col min="14337" max="14337" width="0.109375" style="111" customWidth="1"/>
    <col min="14338" max="14338" width="10.88671875" style="111" customWidth="1"/>
    <col min="14339" max="14339" width="5.88671875" style="111" customWidth="1"/>
    <col min="14340" max="14340" width="1.109375" style="111" customWidth="1"/>
    <col min="14341" max="14341" width="4" style="111" customWidth="1"/>
    <col min="14342" max="14342" width="10.33203125" style="111" customWidth="1"/>
    <col min="14343" max="14343" width="12" style="111" customWidth="1"/>
    <col min="14344" max="14344" width="5.109375" style="111" customWidth="1"/>
    <col min="14345" max="14345" width="11.6640625" style="111" customWidth="1"/>
    <col min="14346" max="14346" width="14.33203125" style="111" customWidth="1"/>
    <col min="14347" max="14347" width="19.109375" style="111" customWidth="1"/>
    <col min="14348" max="14592" width="9.109375" style="111"/>
    <col min="14593" max="14593" width="0.109375" style="111" customWidth="1"/>
    <col min="14594" max="14594" width="10.88671875" style="111" customWidth="1"/>
    <col min="14595" max="14595" width="5.88671875" style="111" customWidth="1"/>
    <col min="14596" max="14596" width="1.109375" style="111" customWidth="1"/>
    <col min="14597" max="14597" width="4" style="111" customWidth="1"/>
    <col min="14598" max="14598" width="10.33203125" style="111" customWidth="1"/>
    <col min="14599" max="14599" width="12" style="111" customWidth="1"/>
    <col min="14600" max="14600" width="5.109375" style="111" customWidth="1"/>
    <col min="14601" max="14601" width="11.6640625" style="111" customWidth="1"/>
    <col min="14602" max="14602" width="14.33203125" style="111" customWidth="1"/>
    <col min="14603" max="14603" width="19.109375" style="111" customWidth="1"/>
    <col min="14604" max="14848" width="9.109375" style="111"/>
    <col min="14849" max="14849" width="0.109375" style="111" customWidth="1"/>
    <col min="14850" max="14850" width="10.88671875" style="111" customWidth="1"/>
    <col min="14851" max="14851" width="5.88671875" style="111" customWidth="1"/>
    <col min="14852" max="14852" width="1.109375" style="111" customWidth="1"/>
    <col min="14853" max="14853" width="4" style="111" customWidth="1"/>
    <col min="14854" max="14854" width="10.33203125" style="111" customWidth="1"/>
    <col min="14855" max="14855" width="12" style="111" customWidth="1"/>
    <col min="14856" max="14856" width="5.109375" style="111" customWidth="1"/>
    <col min="14857" max="14857" width="11.6640625" style="111" customWidth="1"/>
    <col min="14858" max="14858" width="14.33203125" style="111" customWidth="1"/>
    <col min="14859" max="14859" width="19.109375" style="111" customWidth="1"/>
    <col min="14860" max="15104" width="9.109375" style="111"/>
    <col min="15105" max="15105" width="0.109375" style="111" customWidth="1"/>
    <col min="15106" max="15106" width="10.88671875" style="111" customWidth="1"/>
    <col min="15107" max="15107" width="5.88671875" style="111" customWidth="1"/>
    <col min="15108" max="15108" width="1.109375" style="111" customWidth="1"/>
    <col min="15109" max="15109" width="4" style="111" customWidth="1"/>
    <col min="15110" max="15110" width="10.33203125" style="111" customWidth="1"/>
    <col min="15111" max="15111" width="12" style="111" customWidth="1"/>
    <col min="15112" max="15112" width="5.109375" style="111" customWidth="1"/>
    <col min="15113" max="15113" width="11.6640625" style="111" customWidth="1"/>
    <col min="15114" max="15114" width="14.33203125" style="111" customWidth="1"/>
    <col min="15115" max="15115" width="19.109375" style="111" customWidth="1"/>
    <col min="15116" max="15360" width="9.109375" style="111"/>
    <col min="15361" max="15361" width="0.109375" style="111" customWidth="1"/>
    <col min="15362" max="15362" width="10.88671875" style="111" customWidth="1"/>
    <col min="15363" max="15363" width="5.88671875" style="111" customWidth="1"/>
    <col min="15364" max="15364" width="1.109375" style="111" customWidth="1"/>
    <col min="15365" max="15365" width="4" style="111" customWidth="1"/>
    <col min="15366" max="15366" width="10.33203125" style="111" customWidth="1"/>
    <col min="15367" max="15367" width="12" style="111" customWidth="1"/>
    <col min="15368" max="15368" width="5.109375" style="111" customWidth="1"/>
    <col min="15369" max="15369" width="11.6640625" style="111" customWidth="1"/>
    <col min="15370" max="15370" width="14.33203125" style="111" customWidth="1"/>
    <col min="15371" max="15371" width="19.109375" style="111" customWidth="1"/>
    <col min="15372" max="15616" width="9.109375" style="111"/>
    <col min="15617" max="15617" width="0.109375" style="111" customWidth="1"/>
    <col min="15618" max="15618" width="10.88671875" style="111" customWidth="1"/>
    <col min="15619" max="15619" width="5.88671875" style="111" customWidth="1"/>
    <col min="15620" max="15620" width="1.109375" style="111" customWidth="1"/>
    <col min="15621" max="15621" width="4" style="111" customWidth="1"/>
    <col min="15622" max="15622" width="10.33203125" style="111" customWidth="1"/>
    <col min="15623" max="15623" width="12" style="111" customWidth="1"/>
    <col min="15624" max="15624" width="5.109375" style="111" customWidth="1"/>
    <col min="15625" max="15625" width="11.6640625" style="111" customWidth="1"/>
    <col min="15626" max="15626" width="14.33203125" style="111" customWidth="1"/>
    <col min="15627" max="15627" width="19.109375" style="111" customWidth="1"/>
    <col min="15628" max="15872" width="9.109375" style="111"/>
    <col min="15873" max="15873" width="0.109375" style="111" customWidth="1"/>
    <col min="15874" max="15874" width="10.88671875" style="111" customWidth="1"/>
    <col min="15875" max="15875" width="5.88671875" style="111" customWidth="1"/>
    <col min="15876" max="15876" width="1.109375" style="111" customWidth="1"/>
    <col min="15877" max="15877" width="4" style="111" customWidth="1"/>
    <col min="15878" max="15878" width="10.33203125" style="111" customWidth="1"/>
    <col min="15879" max="15879" width="12" style="111" customWidth="1"/>
    <col min="15880" max="15880" width="5.109375" style="111" customWidth="1"/>
    <col min="15881" max="15881" width="11.6640625" style="111" customWidth="1"/>
    <col min="15882" max="15882" width="14.33203125" style="111" customWidth="1"/>
    <col min="15883" max="15883" width="19.109375" style="111" customWidth="1"/>
    <col min="15884" max="16128" width="9.109375" style="111"/>
    <col min="16129" max="16129" width="0.109375" style="111" customWidth="1"/>
    <col min="16130" max="16130" width="10.88671875" style="111" customWidth="1"/>
    <col min="16131" max="16131" width="5.88671875" style="111" customWidth="1"/>
    <col min="16132" max="16132" width="1.109375" style="111" customWidth="1"/>
    <col min="16133" max="16133" width="4" style="111" customWidth="1"/>
    <col min="16134" max="16134" width="10.33203125" style="111" customWidth="1"/>
    <col min="16135" max="16135" width="12" style="111" customWidth="1"/>
    <col min="16136" max="16136" width="5.109375" style="111" customWidth="1"/>
    <col min="16137" max="16137" width="11.6640625" style="111" customWidth="1"/>
    <col min="16138" max="16138" width="14.33203125" style="111" customWidth="1"/>
    <col min="16139" max="16139" width="19.109375" style="111" customWidth="1"/>
    <col min="16140" max="16384" width="9.109375" style="111"/>
  </cols>
  <sheetData>
    <row r="1" spans="1:11" ht="58.2" customHeight="1">
      <c r="A1" s="110"/>
      <c r="B1" s="278"/>
      <c r="C1" s="279"/>
      <c r="D1" s="279"/>
      <c r="E1" s="279"/>
      <c r="F1" s="279"/>
      <c r="G1" s="279"/>
      <c r="H1" s="279"/>
      <c r="I1" s="279"/>
      <c r="J1" s="279"/>
      <c r="K1" s="280"/>
    </row>
    <row r="2" spans="1:11" ht="10.95" customHeight="1">
      <c r="A2" s="112"/>
      <c r="B2" s="281" t="s">
        <v>223</v>
      </c>
      <c r="C2" s="282"/>
      <c r="D2" s="282"/>
      <c r="E2" s="282"/>
      <c r="F2" s="282"/>
      <c r="G2" s="282"/>
      <c r="H2" s="282"/>
      <c r="I2" s="282"/>
      <c r="J2" s="282"/>
      <c r="K2" s="283"/>
    </row>
    <row r="3" spans="1:11">
      <c r="A3" s="112"/>
      <c r="B3" s="284" t="s">
        <v>375</v>
      </c>
      <c r="C3" s="285"/>
      <c r="D3" s="285"/>
      <c r="E3" s="285"/>
      <c r="F3" s="285"/>
      <c r="G3" s="285"/>
      <c r="H3" s="290" t="s">
        <v>224</v>
      </c>
      <c r="I3" s="290"/>
      <c r="J3" s="290"/>
      <c r="K3" s="291"/>
    </row>
    <row r="4" spans="1:11">
      <c r="A4" s="112"/>
      <c r="B4" s="286"/>
      <c r="C4" s="287"/>
      <c r="D4" s="287"/>
      <c r="E4" s="287"/>
      <c r="F4" s="287"/>
      <c r="G4" s="287"/>
      <c r="H4" s="292" t="s">
        <v>225</v>
      </c>
      <c r="I4" s="292"/>
      <c r="J4" s="292"/>
      <c r="K4" s="293"/>
    </row>
    <row r="5" spans="1:11">
      <c r="A5" s="112"/>
      <c r="B5" s="288"/>
      <c r="C5" s="289"/>
      <c r="D5" s="289"/>
      <c r="E5" s="289"/>
      <c r="F5" s="289"/>
      <c r="G5" s="289"/>
      <c r="H5" s="294" t="s">
        <v>226</v>
      </c>
      <c r="I5" s="294"/>
      <c r="J5" s="294"/>
      <c r="K5" s="295"/>
    </row>
    <row r="6" spans="1:11">
      <c r="A6" s="112"/>
      <c r="B6" s="299" t="s">
        <v>227</v>
      </c>
      <c r="C6" s="300"/>
      <c r="D6" s="300"/>
      <c r="E6" s="300"/>
      <c r="F6" s="300"/>
      <c r="G6" s="300"/>
      <c r="H6" s="300"/>
      <c r="I6" s="300"/>
      <c r="J6" s="300"/>
      <c r="K6" s="301"/>
    </row>
    <row r="7" spans="1:11" ht="39.6" customHeight="1">
      <c r="A7" s="112"/>
      <c r="B7" s="302" t="s">
        <v>245</v>
      </c>
      <c r="C7" s="303"/>
      <c r="D7" s="303"/>
      <c r="E7" s="303"/>
      <c r="F7" s="303"/>
      <c r="G7" s="303"/>
      <c r="H7" s="303"/>
      <c r="I7" s="303"/>
      <c r="J7" s="303"/>
      <c r="K7" s="304"/>
    </row>
    <row r="8" spans="1:11">
      <c r="A8" s="112"/>
      <c r="B8" s="299" t="s">
        <v>228</v>
      </c>
      <c r="C8" s="300"/>
      <c r="D8" s="300"/>
      <c r="E8" s="300"/>
      <c r="F8" s="300"/>
      <c r="G8" s="300"/>
      <c r="H8" s="300"/>
      <c r="I8" s="300"/>
      <c r="J8" s="300"/>
      <c r="K8" s="301"/>
    </row>
    <row r="9" spans="1:11" ht="36.75" customHeight="1">
      <c r="A9" s="152"/>
      <c r="B9" s="305" t="s">
        <v>379</v>
      </c>
      <c r="C9" s="306"/>
      <c r="D9" s="306"/>
      <c r="E9" s="306"/>
      <c r="F9" s="306"/>
      <c r="G9" s="306"/>
      <c r="H9" s="306"/>
      <c r="I9" s="306"/>
      <c r="J9" s="306"/>
      <c r="K9" s="307"/>
    </row>
    <row r="10" spans="1:11" ht="15" customHeight="1">
      <c r="B10" s="299" t="s">
        <v>381</v>
      </c>
      <c r="C10" s="300"/>
      <c r="D10" s="300"/>
      <c r="E10" s="300"/>
      <c r="F10" s="300"/>
      <c r="G10" s="300"/>
      <c r="H10" s="300"/>
      <c r="I10" s="300"/>
      <c r="J10" s="300"/>
      <c r="K10" s="301"/>
    </row>
    <row r="11" spans="1:11" ht="22.5" customHeight="1">
      <c r="B11" s="308" t="s">
        <v>382</v>
      </c>
      <c r="C11" s="309"/>
      <c r="D11" s="309"/>
      <c r="E11" s="309"/>
      <c r="F11" s="309"/>
      <c r="G11" s="309"/>
      <c r="H11" s="309"/>
      <c r="I11" s="309"/>
      <c r="J11" s="309"/>
      <c r="K11" s="310"/>
    </row>
    <row r="12" spans="1:11" ht="15.6" customHeight="1">
      <c r="A12" s="174"/>
      <c r="B12" s="299" t="s">
        <v>229</v>
      </c>
      <c r="C12" s="300"/>
      <c r="D12" s="300"/>
      <c r="E12" s="300"/>
      <c r="F12" s="300"/>
      <c r="G12" s="300"/>
      <c r="H12" s="300"/>
      <c r="I12" s="300"/>
      <c r="J12" s="300"/>
      <c r="K12" s="301"/>
    </row>
    <row r="13" spans="1:11" ht="30" customHeight="1">
      <c r="A13" s="112"/>
      <c r="B13" s="296" t="s">
        <v>380</v>
      </c>
      <c r="C13" s="297"/>
      <c r="D13" s="297"/>
      <c r="E13" s="297"/>
      <c r="F13" s="297"/>
      <c r="G13" s="297"/>
      <c r="H13" s="297"/>
      <c r="I13" s="297"/>
      <c r="J13" s="297"/>
      <c r="K13" s="298"/>
    </row>
    <row r="14" spans="1:11" ht="126" hidden="1">
      <c r="A14" s="113"/>
      <c r="B14" s="316" t="s">
        <v>230</v>
      </c>
      <c r="C14" s="317"/>
      <c r="D14" s="317"/>
      <c r="E14" s="317"/>
      <c r="F14" s="317"/>
      <c r="G14" s="317"/>
      <c r="H14" s="317"/>
      <c r="I14" s="317"/>
      <c r="J14" s="317"/>
      <c r="K14" s="318"/>
    </row>
    <row r="15" spans="1:11" ht="126" hidden="1" customHeight="1">
      <c r="A15" s="113"/>
      <c r="B15" s="319" t="s">
        <v>231</v>
      </c>
      <c r="C15" s="320"/>
      <c r="D15" s="320"/>
      <c r="E15" s="320"/>
      <c r="F15" s="320"/>
      <c r="G15" s="320"/>
      <c r="H15" s="320"/>
      <c r="I15" s="320"/>
      <c r="J15" s="320"/>
      <c r="K15" s="321"/>
    </row>
    <row r="16" spans="1:11">
      <c r="A16" s="113"/>
      <c r="B16" s="316" t="s">
        <v>246</v>
      </c>
      <c r="C16" s="317"/>
      <c r="D16" s="317"/>
      <c r="E16" s="317"/>
      <c r="F16" s="317"/>
      <c r="G16" s="317"/>
      <c r="H16" s="317"/>
      <c r="I16" s="317"/>
      <c r="J16" s="317"/>
      <c r="K16" s="318"/>
    </row>
    <row r="17" spans="1:11" ht="117.6" customHeight="1">
      <c r="A17" s="112"/>
      <c r="B17" s="322" t="s">
        <v>554</v>
      </c>
      <c r="C17" s="323"/>
      <c r="D17" s="323"/>
      <c r="E17" s="323"/>
      <c r="F17" s="323"/>
      <c r="G17" s="323"/>
      <c r="H17" s="323"/>
      <c r="I17" s="323"/>
      <c r="J17" s="323"/>
      <c r="K17" s="324"/>
    </row>
    <row r="18" spans="1:11">
      <c r="A18" s="112"/>
      <c r="B18" s="316" t="s">
        <v>247</v>
      </c>
      <c r="C18" s="317"/>
      <c r="D18" s="317"/>
      <c r="E18" s="317"/>
      <c r="F18" s="317"/>
      <c r="G18" s="317"/>
      <c r="H18" s="317"/>
      <c r="I18" s="317"/>
      <c r="J18" s="317"/>
      <c r="K18" s="318"/>
    </row>
    <row r="19" spans="1:11" ht="22.5" customHeight="1">
      <c r="A19" s="112"/>
      <c r="B19" s="325" t="s">
        <v>330</v>
      </c>
      <c r="C19" s="326"/>
      <c r="D19" s="326"/>
      <c r="E19" s="326"/>
      <c r="F19" s="326"/>
      <c r="G19" s="326"/>
      <c r="H19" s="326"/>
      <c r="I19" s="326"/>
      <c r="J19" s="326"/>
      <c r="K19" s="327"/>
    </row>
    <row r="20" spans="1:11" ht="16.2" customHeight="1">
      <c r="A20" s="112"/>
      <c r="B20" s="328" t="s">
        <v>232</v>
      </c>
      <c r="C20" s="328"/>
      <c r="D20" s="328"/>
      <c r="E20" s="328"/>
      <c r="F20" s="328"/>
      <c r="G20" s="328"/>
      <c r="H20" s="328"/>
      <c r="I20" s="328"/>
      <c r="J20" s="328"/>
      <c r="K20" s="328"/>
    </row>
    <row r="21" spans="1:11" ht="15" customHeight="1">
      <c r="A21" s="112"/>
      <c r="B21" s="311" t="s">
        <v>233</v>
      </c>
      <c r="C21" s="312"/>
      <c r="D21" s="313">
        <v>45</v>
      </c>
      <c r="E21" s="313"/>
      <c r="F21" s="114" t="s">
        <v>234</v>
      </c>
      <c r="G21" s="314" t="s">
        <v>235</v>
      </c>
      <c r="H21" s="312"/>
      <c r="I21" s="312"/>
      <c r="J21" s="312"/>
      <c r="K21" s="315"/>
    </row>
    <row r="22" spans="1:11" ht="15" customHeight="1">
      <c r="A22" s="112"/>
      <c r="B22" s="329" t="s">
        <v>236</v>
      </c>
      <c r="C22" s="330"/>
      <c r="D22" s="331" t="s">
        <v>237</v>
      </c>
      <c r="E22" s="331"/>
      <c r="F22" s="114" t="s">
        <v>238</v>
      </c>
      <c r="G22" s="332" t="s">
        <v>239</v>
      </c>
      <c r="H22" s="330"/>
      <c r="I22" s="330"/>
      <c r="J22" s="330"/>
      <c r="K22" s="333"/>
    </row>
    <row r="23" spans="1:11" ht="22.5" customHeight="1">
      <c r="A23" s="112"/>
      <c r="B23" s="334" t="s">
        <v>236</v>
      </c>
      <c r="C23" s="335"/>
      <c r="D23" s="331" t="s">
        <v>241</v>
      </c>
      <c r="E23" s="331"/>
      <c r="F23" s="115" t="s">
        <v>326</v>
      </c>
      <c r="G23" s="336" t="s">
        <v>242</v>
      </c>
      <c r="H23" s="336"/>
      <c r="I23" s="336"/>
      <c r="J23" s="336"/>
      <c r="K23" s="337"/>
    </row>
    <row r="24" spans="1:11" ht="15" customHeight="1">
      <c r="A24" s="112"/>
      <c r="B24" s="329" t="s">
        <v>240</v>
      </c>
      <c r="C24" s="330"/>
      <c r="D24" s="348" t="s">
        <v>248</v>
      </c>
      <c r="E24" s="348"/>
      <c r="F24" s="114" t="s">
        <v>243</v>
      </c>
      <c r="G24" s="349" t="s">
        <v>244</v>
      </c>
      <c r="H24" s="349"/>
      <c r="I24" s="349"/>
      <c r="J24" s="349"/>
      <c r="K24" s="350"/>
    </row>
    <row r="25" spans="1:11" ht="22.5" customHeight="1">
      <c r="A25" s="112"/>
      <c r="B25" s="338" t="s">
        <v>249</v>
      </c>
      <c r="C25" s="339"/>
      <c r="D25" s="339"/>
      <c r="E25" s="339"/>
      <c r="F25" s="339"/>
      <c r="G25" s="339"/>
      <c r="H25" s="339"/>
      <c r="I25" s="340"/>
      <c r="J25" s="341">
        <f>'Zbiorczo przedmiary'!I594+'Zbiorczo przedmiary'!I496+'Zbiorczo przedmiary'!I466+'Zbiorczo przedmiary'!I343+'Zbiorczo przedmiary'!I223+'Zbiorczo przedmiary'!I129</f>
        <v>0</v>
      </c>
      <c r="K25" s="342"/>
    </row>
    <row r="26" spans="1:11" ht="27.75" customHeight="1">
      <c r="A26" s="112"/>
      <c r="B26" s="343" t="s">
        <v>250</v>
      </c>
      <c r="C26" s="344"/>
      <c r="D26" s="116"/>
      <c r="E26" s="345"/>
      <c r="F26" s="346"/>
      <c r="G26" s="346"/>
      <c r="H26" s="346"/>
      <c r="I26" s="346"/>
      <c r="J26" s="346"/>
      <c r="K26" s="347"/>
    </row>
  </sheetData>
  <mergeCells count="37">
    <mergeCell ref="B25:I25"/>
    <mergeCell ref="J25:K25"/>
    <mergeCell ref="B26:C26"/>
    <mergeCell ref="E26:K26"/>
    <mergeCell ref="B24:C24"/>
    <mergeCell ref="D24:E24"/>
    <mergeCell ref="G24:K24"/>
    <mergeCell ref="B22:C22"/>
    <mergeCell ref="D22:E22"/>
    <mergeCell ref="G22:K22"/>
    <mergeCell ref="B23:C23"/>
    <mergeCell ref="D23:E23"/>
    <mergeCell ref="G23:K23"/>
    <mergeCell ref="B21:C21"/>
    <mergeCell ref="D21:E21"/>
    <mergeCell ref="G21:K21"/>
    <mergeCell ref="B14:K14"/>
    <mergeCell ref="B15:K15"/>
    <mergeCell ref="B16:K16"/>
    <mergeCell ref="B17:K17"/>
    <mergeCell ref="B18:K18"/>
    <mergeCell ref="B19:K19"/>
    <mergeCell ref="B20:K20"/>
    <mergeCell ref="B13:K13"/>
    <mergeCell ref="B6:K6"/>
    <mergeCell ref="B7:K7"/>
    <mergeCell ref="B8:K8"/>
    <mergeCell ref="B9:K9"/>
    <mergeCell ref="B10:K10"/>
    <mergeCell ref="B11:K11"/>
    <mergeCell ref="B12:K12"/>
    <mergeCell ref="B1:K1"/>
    <mergeCell ref="B2:K2"/>
    <mergeCell ref="B3:G5"/>
    <mergeCell ref="H3:K3"/>
    <mergeCell ref="H4:K4"/>
    <mergeCell ref="H5:K5"/>
  </mergeCells>
  <pageMargins left="0.70866141732283472" right="0.70866141732283472" top="0.74803149606299213" bottom="0.74803149606299213" header="0.31496062992125984" footer="0.31496062992125984"/>
  <pageSetup paperSize="9" scale="93" orientation="portrait" useFirstPageNumber="1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1:J594"/>
  <sheetViews>
    <sheetView tabSelected="1" view="pageBreakPreview" topLeftCell="B1" zoomScale="80" zoomScaleNormal="100" zoomScaleSheetLayoutView="80" workbookViewId="0">
      <selection activeCell="E9" sqref="E9"/>
    </sheetView>
  </sheetViews>
  <sheetFormatPr defaultColWidth="9.109375" defaultRowHeight="11.4" outlineLevelCol="1"/>
  <cols>
    <col min="1" max="1" width="8" style="4" hidden="1" customWidth="1" outlineLevel="1"/>
    <col min="2" max="2" width="10.6640625" style="4" customWidth="1" collapsed="1"/>
    <col min="3" max="3" width="10.88671875" style="6" bestFit="1" customWidth="1"/>
    <col min="4" max="4" width="8.6640625" style="6" customWidth="1"/>
    <col min="5" max="5" width="58.6640625" style="10" customWidth="1"/>
    <col min="6" max="6" width="5.6640625" style="5" customWidth="1"/>
    <col min="7" max="7" width="10.33203125" style="5" customWidth="1"/>
    <col min="8" max="8" width="9.6640625" style="5" customWidth="1"/>
    <col min="9" max="9" width="12.44140625" style="3" customWidth="1"/>
    <col min="10" max="16384" width="9.109375" style="10"/>
  </cols>
  <sheetData>
    <row r="1" spans="1:10" customFormat="1" ht="52.5" customHeight="1">
      <c r="A1" s="117"/>
      <c r="B1" s="148" t="s">
        <v>218</v>
      </c>
      <c r="C1" s="371" t="s">
        <v>318</v>
      </c>
      <c r="D1" s="372"/>
      <c r="E1" s="372"/>
      <c r="F1" s="372"/>
      <c r="G1" s="372"/>
      <c r="H1" s="372"/>
      <c r="I1" s="373"/>
    </row>
    <row r="2" spans="1:10" ht="24">
      <c r="A2" s="1" t="s">
        <v>0</v>
      </c>
      <c r="B2" s="19" t="s">
        <v>0</v>
      </c>
      <c r="C2" s="33" t="s">
        <v>222</v>
      </c>
      <c r="D2" s="170" t="s">
        <v>377</v>
      </c>
      <c r="E2" s="121" t="s">
        <v>219</v>
      </c>
      <c r="F2" s="123" t="s">
        <v>220</v>
      </c>
      <c r="G2" s="20" t="s">
        <v>1</v>
      </c>
      <c r="H2" s="21" t="s">
        <v>130</v>
      </c>
      <c r="I2" s="22" t="s">
        <v>118</v>
      </c>
    </row>
    <row r="3" spans="1:10" ht="13.2">
      <c r="A3" s="8" t="s">
        <v>4</v>
      </c>
      <c r="B3" s="23" t="s">
        <v>252</v>
      </c>
      <c r="C3" s="9" t="s">
        <v>185</v>
      </c>
      <c r="D3" s="153"/>
      <c r="E3" s="11" t="s">
        <v>16</v>
      </c>
      <c r="F3" s="12"/>
      <c r="G3" s="131"/>
      <c r="H3" s="184"/>
      <c r="I3" s="178"/>
      <c r="J3" s="185"/>
    </row>
    <row r="4" spans="1:10" ht="24">
      <c r="A4" s="8"/>
      <c r="B4" s="23"/>
      <c r="C4" s="147"/>
      <c r="D4" s="154"/>
      <c r="E4" s="55" t="s">
        <v>327</v>
      </c>
      <c r="F4" s="2"/>
      <c r="G4" s="132"/>
      <c r="H4" s="176"/>
      <c r="I4" s="176"/>
      <c r="J4" s="183"/>
    </row>
    <row r="5" spans="1:10" ht="12">
      <c r="A5" s="8" t="s">
        <v>17</v>
      </c>
      <c r="B5" s="23" t="s">
        <v>253</v>
      </c>
      <c r="C5" s="29" t="s">
        <v>186</v>
      </c>
      <c r="D5" s="157"/>
      <c r="E5" s="79" t="s">
        <v>121</v>
      </c>
      <c r="F5" s="34" t="s">
        <v>12</v>
      </c>
      <c r="G5" s="35" t="s">
        <v>12</v>
      </c>
      <c r="H5" s="30" t="s">
        <v>12</v>
      </c>
      <c r="I5" s="118" t="s">
        <v>12</v>
      </c>
      <c r="J5" s="183"/>
    </row>
    <row r="6" spans="1:10">
      <c r="A6" s="16"/>
      <c r="B6" s="25"/>
      <c r="C6" s="69"/>
      <c r="D6" s="160"/>
      <c r="E6" s="80" t="s">
        <v>122</v>
      </c>
      <c r="F6" s="34" t="s">
        <v>12</v>
      </c>
      <c r="G6" s="35" t="s">
        <v>12</v>
      </c>
      <c r="H6" s="30" t="s">
        <v>12</v>
      </c>
      <c r="I6" s="118" t="s">
        <v>12</v>
      </c>
      <c r="J6" s="183"/>
    </row>
    <row r="7" spans="1:10" ht="19.5" customHeight="1">
      <c r="A7" s="16" t="s">
        <v>19</v>
      </c>
      <c r="B7" s="24" t="s">
        <v>254</v>
      </c>
      <c r="C7" s="63"/>
      <c r="D7" s="155"/>
      <c r="E7" s="44" t="s">
        <v>123</v>
      </c>
      <c r="F7" s="39" t="s">
        <v>18</v>
      </c>
      <c r="G7" s="133">
        <v>48888</v>
      </c>
      <c r="H7" s="177">
        <v>0</v>
      </c>
      <c r="I7" s="181">
        <f t="shared" ref="I7:I15" si="0">ROUND($G7*H7,2)</f>
        <v>0</v>
      </c>
      <c r="J7" s="182"/>
    </row>
    <row r="8" spans="1:10" ht="19.5" customHeight="1">
      <c r="A8" s="16" t="s">
        <v>20</v>
      </c>
      <c r="B8" s="24" t="s">
        <v>255</v>
      </c>
      <c r="C8" s="63"/>
      <c r="D8" s="155"/>
      <c r="E8" s="44" t="s">
        <v>124</v>
      </c>
      <c r="F8" s="39" t="s">
        <v>18</v>
      </c>
      <c r="G8" s="126">
        <v>46282</v>
      </c>
      <c r="H8" s="177">
        <v>0</v>
      </c>
      <c r="I8" s="181">
        <f t="shared" si="0"/>
        <v>0</v>
      </c>
      <c r="J8" s="182"/>
    </row>
    <row r="9" spans="1:10" ht="19.5" customHeight="1">
      <c r="A9" s="16" t="s">
        <v>21</v>
      </c>
      <c r="B9" s="24" t="s">
        <v>256</v>
      </c>
      <c r="C9" s="63"/>
      <c r="D9" s="155"/>
      <c r="E9" s="44" t="s">
        <v>166</v>
      </c>
      <c r="F9" s="39" t="s">
        <v>18</v>
      </c>
      <c r="G9" s="82">
        <v>922</v>
      </c>
      <c r="H9" s="177">
        <v>0</v>
      </c>
      <c r="I9" s="181">
        <f t="shared" si="0"/>
        <v>0</v>
      </c>
      <c r="J9" s="182"/>
    </row>
    <row r="10" spans="1:10" ht="19.5" customHeight="1">
      <c r="A10" s="16" t="s">
        <v>22</v>
      </c>
      <c r="B10" s="24" t="s">
        <v>337</v>
      </c>
      <c r="C10" s="63"/>
      <c r="D10" s="155"/>
      <c r="E10" s="44" t="s">
        <v>125</v>
      </c>
      <c r="F10" s="39" t="s">
        <v>18</v>
      </c>
      <c r="G10" s="133">
        <v>20864</v>
      </c>
      <c r="H10" s="177">
        <v>0</v>
      </c>
      <c r="I10" s="181">
        <f t="shared" si="0"/>
        <v>0</v>
      </c>
      <c r="J10" s="182"/>
    </row>
    <row r="11" spans="1:10" ht="19.5" customHeight="1">
      <c r="A11" s="16" t="s">
        <v>23</v>
      </c>
      <c r="B11" s="24" t="s">
        <v>338</v>
      </c>
      <c r="C11" s="63"/>
      <c r="D11" s="155"/>
      <c r="E11" s="44" t="s">
        <v>126</v>
      </c>
      <c r="F11" s="39" t="s">
        <v>18</v>
      </c>
      <c r="G11" s="133">
        <v>7538</v>
      </c>
      <c r="H11" s="177">
        <v>0</v>
      </c>
      <c r="I11" s="181">
        <f t="shared" si="0"/>
        <v>0</v>
      </c>
      <c r="J11" s="182"/>
    </row>
    <row r="12" spans="1:10" ht="19.5" customHeight="1">
      <c r="A12" s="16" t="s">
        <v>24</v>
      </c>
      <c r="B12" s="24" t="s">
        <v>339</v>
      </c>
      <c r="C12" s="63"/>
      <c r="D12" s="155"/>
      <c r="E12" s="44" t="s">
        <v>167</v>
      </c>
      <c r="F12" s="39" t="s">
        <v>18</v>
      </c>
      <c r="G12" s="133">
        <v>26692</v>
      </c>
      <c r="H12" s="177">
        <v>0</v>
      </c>
      <c r="I12" s="181">
        <f t="shared" si="0"/>
        <v>0</v>
      </c>
      <c r="J12" s="182"/>
    </row>
    <row r="13" spans="1:10" ht="19.5" customHeight="1">
      <c r="A13" s="16"/>
      <c r="B13" s="24" t="s">
        <v>340</v>
      </c>
      <c r="C13" s="63"/>
      <c r="D13" s="155"/>
      <c r="E13" s="44" t="s">
        <v>319</v>
      </c>
      <c r="F13" s="39" t="s">
        <v>18</v>
      </c>
      <c r="G13" s="133">
        <v>3092</v>
      </c>
      <c r="H13" s="177">
        <v>0</v>
      </c>
      <c r="I13" s="181">
        <f t="shared" si="0"/>
        <v>0</v>
      </c>
      <c r="J13" s="182"/>
    </row>
    <row r="14" spans="1:10" ht="19.5" customHeight="1">
      <c r="A14" s="16" t="s">
        <v>25</v>
      </c>
      <c r="B14" s="24" t="s">
        <v>341</v>
      </c>
      <c r="C14" s="63"/>
      <c r="D14" s="155"/>
      <c r="E14" s="81" t="s">
        <v>315</v>
      </c>
      <c r="F14" s="39" t="s">
        <v>18</v>
      </c>
      <c r="G14" s="133">
        <v>2987</v>
      </c>
      <c r="H14" s="177">
        <v>0</v>
      </c>
      <c r="I14" s="181">
        <f t="shared" si="0"/>
        <v>0</v>
      </c>
      <c r="J14" s="182"/>
    </row>
    <row r="15" spans="1:10" ht="19.5" customHeight="1">
      <c r="A15" s="16" t="s">
        <v>84</v>
      </c>
      <c r="B15" s="24" t="s">
        <v>342</v>
      </c>
      <c r="C15" s="67"/>
      <c r="D15" s="161"/>
      <c r="E15" s="81" t="s">
        <v>316</v>
      </c>
      <c r="F15" s="39" t="s">
        <v>2</v>
      </c>
      <c r="G15" s="82">
        <v>108</v>
      </c>
      <c r="H15" s="177">
        <v>0</v>
      </c>
      <c r="I15" s="181">
        <f t="shared" si="0"/>
        <v>0</v>
      </c>
      <c r="J15" s="182"/>
    </row>
    <row r="16" spans="1:10" ht="12">
      <c r="A16" s="16"/>
      <c r="B16" s="25"/>
      <c r="C16" s="67"/>
      <c r="D16" s="161"/>
      <c r="E16" s="78" t="s">
        <v>26</v>
      </c>
      <c r="F16" s="39" t="s">
        <v>159</v>
      </c>
      <c r="G16" s="130"/>
      <c r="H16" s="149" t="s">
        <v>12</v>
      </c>
      <c r="I16" s="150" t="s">
        <v>12</v>
      </c>
      <c r="J16" s="183"/>
    </row>
    <row r="17" spans="1:10" ht="13.2">
      <c r="A17" s="8" t="s">
        <v>5</v>
      </c>
      <c r="B17" s="23" t="s">
        <v>257</v>
      </c>
      <c r="C17" s="9" t="s">
        <v>187</v>
      </c>
      <c r="D17" s="153"/>
      <c r="E17" s="11" t="s">
        <v>27</v>
      </c>
      <c r="F17" s="12"/>
      <c r="G17" s="131"/>
      <c r="H17" s="184"/>
      <c r="I17" s="178"/>
      <c r="J17" s="185"/>
    </row>
    <row r="18" spans="1:10" ht="24">
      <c r="A18" s="8"/>
      <c r="B18" s="23"/>
      <c r="C18" s="147"/>
      <c r="D18" s="154"/>
      <c r="E18" s="55" t="s">
        <v>327</v>
      </c>
      <c r="F18" s="2"/>
      <c r="G18" s="132"/>
      <c r="H18" s="176"/>
      <c r="I18" s="176"/>
      <c r="J18" s="183"/>
    </row>
    <row r="19" spans="1:10" ht="12">
      <c r="A19" s="8" t="s">
        <v>28</v>
      </c>
      <c r="B19" s="23" t="s">
        <v>258</v>
      </c>
      <c r="C19" s="29" t="s">
        <v>188</v>
      </c>
      <c r="D19" s="157"/>
      <c r="E19" s="79" t="s">
        <v>29</v>
      </c>
      <c r="F19" s="34" t="s">
        <v>12</v>
      </c>
      <c r="G19" s="35" t="s">
        <v>12</v>
      </c>
      <c r="H19" s="30" t="s">
        <v>12</v>
      </c>
      <c r="I19" s="118" t="s">
        <v>12</v>
      </c>
      <c r="J19" s="183"/>
    </row>
    <row r="20" spans="1:10" ht="24" customHeight="1">
      <c r="A20" s="16" t="s">
        <v>30</v>
      </c>
      <c r="B20" s="24" t="s">
        <v>343</v>
      </c>
      <c r="C20" s="66"/>
      <c r="D20" s="158"/>
      <c r="E20" s="79" t="s">
        <v>141</v>
      </c>
      <c r="F20" s="34" t="s">
        <v>15</v>
      </c>
      <c r="G20" s="133">
        <v>262</v>
      </c>
      <c r="H20" s="177">
        <v>0</v>
      </c>
      <c r="I20" s="181">
        <f>ROUND($G20*H20,2)</f>
        <v>0</v>
      </c>
      <c r="J20" s="182"/>
    </row>
    <row r="21" spans="1:10" ht="12">
      <c r="A21" s="8" t="s">
        <v>31</v>
      </c>
      <c r="B21" s="23" t="s">
        <v>259</v>
      </c>
      <c r="C21" s="63" t="s">
        <v>189</v>
      </c>
      <c r="D21" s="63"/>
      <c r="E21" s="45" t="s">
        <v>32</v>
      </c>
      <c r="F21" s="39" t="s">
        <v>12</v>
      </c>
      <c r="G21" s="56" t="s">
        <v>12</v>
      </c>
      <c r="H21" s="31" t="s">
        <v>12</v>
      </c>
      <c r="I21" s="118" t="s">
        <v>12</v>
      </c>
      <c r="J21" s="183"/>
    </row>
    <row r="22" spans="1:10" ht="19.5" customHeight="1">
      <c r="A22" s="16" t="s">
        <v>33</v>
      </c>
      <c r="B22" s="24" t="s">
        <v>260</v>
      </c>
      <c r="C22" s="63"/>
      <c r="D22" s="63"/>
      <c r="E22" s="43" t="s">
        <v>153</v>
      </c>
      <c r="F22" s="34" t="s">
        <v>15</v>
      </c>
      <c r="G22" s="133">
        <v>37.200000000000003</v>
      </c>
      <c r="H22" s="177">
        <v>0</v>
      </c>
      <c r="I22" s="181">
        <f t="shared" ref="I22:I24" si="1">ROUND($G22*H22,2)</f>
        <v>0</v>
      </c>
      <c r="J22" s="182"/>
    </row>
    <row r="23" spans="1:10" ht="19.5" customHeight="1">
      <c r="A23" s="16" t="s">
        <v>34</v>
      </c>
      <c r="B23" s="24" t="s">
        <v>344</v>
      </c>
      <c r="C23" s="63"/>
      <c r="D23" s="63"/>
      <c r="E23" s="43" t="s">
        <v>177</v>
      </c>
      <c r="F23" s="34" t="s">
        <v>15</v>
      </c>
      <c r="G23" s="133">
        <v>14</v>
      </c>
      <c r="H23" s="177">
        <v>0</v>
      </c>
      <c r="I23" s="181">
        <f t="shared" si="1"/>
        <v>0</v>
      </c>
      <c r="J23" s="182"/>
    </row>
    <row r="24" spans="1:10" ht="13.2">
      <c r="A24" s="16" t="s">
        <v>35</v>
      </c>
      <c r="B24" s="24" t="s">
        <v>345</v>
      </c>
      <c r="C24" s="67"/>
      <c r="D24" s="67"/>
      <c r="E24" s="43" t="s">
        <v>142</v>
      </c>
      <c r="F24" s="34" t="s">
        <v>15</v>
      </c>
      <c r="G24" s="133">
        <v>1</v>
      </c>
      <c r="H24" s="177">
        <v>0</v>
      </c>
      <c r="I24" s="181">
        <f t="shared" si="1"/>
        <v>0</v>
      </c>
      <c r="J24" s="182"/>
    </row>
    <row r="25" spans="1:10" ht="12">
      <c r="A25" s="16"/>
      <c r="B25" s="23" t="s">
        <v>261</v>
      </c>
      <c r="C25" s="63" t="s">
        <v>190</v>
      </c>
      <c r="D25" s="63"/>
      <c r="E25" s="45" t="s">
        <v>137</v>
      </c>
      <c r="F25" s="39" t="s">
        <v>12</v>
      </c>
      <c r="G25" s="56" t="s">
        <v>12</v>
      </c>
      <c r="H25" s="31" t="s">
        <v>12</v>
      </c>
      <c r="I25" s="17" t="s">
        <v>12</v>
      </c>
      <c r="J25" s="183"/>
    </row>
    <row r="26" spans="1:10" ht="19.5" customHeight="1">
      <c r="A26" s="16"/>
      <c r="B26" s="24" t="s">
        <v>262</v>
      </c>
      <c r="C26" s="63"/>
      <c r="D26" s="63"/>
      <c r="E26" s="43" t="s">
        <v>143</v>
      </c>
      <c r="F26" s="34" t="s">
        <v>15</v>
      </c>
      <c r="G26" s="133">
        <v>371</v>
      </c>
      <c r="H26" s="177">
        <v>0</v>
      </c>
      <c r="I26" s="181">
        <f>ROUND($G26*H26,2)</f>
        <v>0</v>
      </c>
      <c r="J26" s="182"/>
    </row>
    <row r="27" spans="1:10" ht="12">
      <c r="A27" s="8" t="s">
        <v>36</v>
      </c>
      <c r="B27" s="23" t="s">
        <v>263</v>
      </c>
      <c r="C27" s="29" t="s">
        <v>191</v>
      </c>
      <c r="D27" s="29"/>
      <c r="E27" s="45" t="s">
        <v>37</v>
      </c>
      <c r="F27" s="34" t="s">
        <v>12</v>
      </c>
      <c r="G27" s="35" t="s">
        <v>12</v>
      </c>
      <c r="H27" s="30" t="s">
        <v>12</v>
      </c>
      <c r="I27" s="118" t="s">
        <v>12</v>
      </c>
      <c r="J27" s="183"/>
    </row>
    <row r="28" spans="1:10" ht="22.8">
      <c r="A28" s="16" t="s">
        <v>85</v>
      </c>
      <c r="B28" s="24" t="s">
        <v>264</v>
      </c>
      <c r="C28" s="70"/>
      <c r="D28" s="70"/>
      <c r="E28" s="45" t="s">
        <v>168</v>
      </c>
      <c r="F28" s="34" t="s">
        <v>15</v>
      </c>
      <c r="G28" s="133">
        <v>90</v>
      </c>
      <c r="H28" s="177">
        <v>0</v>
      </c>
      <c r="I28" s="181">
        <f>ROUND($G28*H28,2)</f>
        <v>0</v>
      </c>
      <c r="J28" s="182"/>
    </row>
    <row r="29" spans="1:10" s="139" customFormat="1" ht="12">
      <c r="A29" s="8" t="s">
        <v>38</v>
      </c>
      <c r="B29" s="23" t="s">
        <v>265</v>
      </c>
      <c r="C29" s="62" t="s">
        <v>192</v>
      </c>
      <c r="D29" s="62"/>
      <c r="E29" s="45" t="s">
        <v>138</v>
      </c>
      <c r="F29" s="34" t="s">
        <v>12</v>
      </c>
      <c r="G29" s="35" t="s">
        <v>12</v>
      </c>
      <c r="H29" s="30"/>
      <c r="I29" s="118" t="s">
        <v>12</v>
      </c>
      <c r="J29" s="183"/>
    </row>
    <row r="30" spans="1:10" ht="19.5" customHeight="1">
      <c r="A30" s="16" t="s">
        <v>39</v>
      </c>
      <c r="B30" s="24" t="s">
        <v>266</v>
      </c>
      <c r="C30" s="63"/>
      <c r="D30" s="63"/>
      <c r="E30" s="45" t="s">
        <v>144</v>
      </c>
      <c r="F30" s="34" t="s">
        <v>15</v>
      </c>
      <c r="G30" s="40">
        <v>39.5</v>
      </c>
      <c r="H30" s="177">
        <v>0</v>
      </c>
      <c r="I30" s="181">
        <f>ROUND($G30*H30,2)</f>
        <v>0</v>
      </c>
      <c r="J30" s="182"/>
    </row>
    <row r="31" spans="1:10" ht="12">
      <c r="A31" s="8" t="s">
        <v>40</v>
      </c>
      <c r="B31" s="23" t="s">
        <v>267</v>
      </c>
      <c r="C31" s="62" t="s">
        <v>193</v>
      </c>
      <c r="D31" s="62"/>
      <c r="E31" s="83" t="s">
        <v>41</v>
      </c>
      <c r="F31" s="34" t="s">
        <v>12</v>
      </c>
      <c r="G31" s="35" t="s">
        <v>12</v>
      </c>
      <c r="H31" s="30" t="s">
        <v>12</v>
      </c>
      <c r="I31" s="118" t="s">
        <v>12</v>
      </c>
      <c r="J31" s="183" t="s">
        <v>130</v>
      </c>
    </row>
    <row r="32" spans="1:10" ht="19.5" customHeight="1">
      <c r="A32" s="16" t="s">
        <v>42</v>
      </c>
      <c r="B32" s="24" t="s">
        <v>268</v>
      </c>
      <c r="C32" s="67"/>
      <c r="D32" s="67"/>
      <c r="E32" s="41" t="s">
        <v>145</v>
      </c>
      <c r="F32" s="34" t="s">
        <v>15</v>
      </c>
      <c r="G32" s="133">
        <v>28.2</v>
      </c>
      <c r="H32" s="177">
        <v>0</v>
      </c>
      <c r="I32" s="181">
        <f>ROUND($G32*H32,2)</f>
        <v>0</v>
      </c>
      <c r="J32" s="182"/>
    </row>
    <row r="33" spans="1:10" ht="12">
      <c r="A33" s="8" t="s">
        <v>43</v>
      </c>
      <c r="B33" s="23" t="s">
        <v>269</v>
      </c>
      <c r="C33" s="62" t="s">
        <v>194</v>
      </c>
      <c r="D33" s="62"/>
      <c r="E33" s="45" t="s">
        <v>127</v>
      </c>
      <c r="F33" s="39" t="s">
        <v>12</v>
      </c>
      <c r="G33" s="56" t="s">
        <v>12</v>
      </c>
      <c r="H33" s="31" t="s">
        <v>12</v>
      </c>
      <c r="I33" s="118" t="s">
        <v>12</v>
      </c>
      <c r="J33" s="183"/>
    </row>
    <row r="34" spans="1:10" ht="13.2">
      <c r="A34" s="16" t="s">
        <v>44</v>
      </c>
      <c r="B34" s="24" t="s">
        <v>270</v>
      </c>
      <c r="C34" s="67"/>
      <c r="D34" s="67"/>
      <c r="E34" s="41" t="s">
        <v>146</v>
      </c>
      <c r="F34" s="34" t="s">
        <v>15</v>
      </c>
      <c r="G34" s="133">
        <v>66.5</v>
      </c>
      <c r="H34" s="177">
        <v>0</v>
      </c>
      <c r="I34" s="181">
        <f>ROUND($G34*H34,2)</f>
        <v>0</v>
      </c>
      <c r="J34" s="182"/>
    </row>
    <row r="35" spans="1:10" ht="12">
      <c r="A35" s="16"/>
      <c r="B35" s="23" t="s">
        <v>346</v>
      </c>
      <c r="C35" s="62" t="s">
        <v>195</v>
      </c>
      <c r="D35" s="62"/>
      <c r="E35" s="45" t="s">
        <v>169</v>
      </c>
      <c r="F35" s="34" t="s">
        <v>12</v>
      </c>
      <c r="G35" s="35" t="s">
        <v>12</v>
      </c>
      <c r="H35" s="30" t="s">
        <v>12</v>
      </c>
      <c r="I35" s="118" t="s">
        <v>12</v>
      </c>
      <c r="J35" s="183"/>
    </row>
    <row r="36" spans="1:10" ht="22.8">
      <c r="A36" s="16"/>
      <c r="B36" s="24" t="s">
        <v>347</v>
      </c>
      <c r="C36" s="63"/>
      <c r="D36" s="63"/>
      <c r="E36" s="45" t="s">
        <v>320</v>
      </c>
      <c r="F36" s="34" t="s">
        <v>15</v>
      </c>
      <c r="G36" s="40">
        <v>80</v>
      </c>
      <c r="H36" s="177">
        <v>0</v>
      </c>
      <c r="I36" s="181">
        <f t="shared" ref="I36:I37" si="2">ROUND($G36*H36,2)</f>
        <v>0</v>
      </c>
      <c r="J36" s="182"/>
    </row>
    <row r="37" spans="1:10" ht="19.5" customHeight="1">
      <c r="A37" s="16"/>
      <c r="B37" s="24" t="s">
        <v>348</v>
      </c>
      <c r="C37" s="63"/>
      <c r="D37" s="63"/>
      <c r="E37" s="45" t="s">
        <v>170</v>
      </c>
      <c r="F37" s="34" t="s">
        <v>15</v>
      </c>
      <c r="G37" s="40">
        <v>133</v>
      </c>
      <c r="H37" s="177">
        <v>0</v>
      </c>
      <c r="I37" s="181">
        <f t="shared" si="2"/>
        <v>0</v>
      </c>
      <c r="J37" s="182"/>
    </row>
    <row r="38" spans="1:10" ht="12">
      <c r="A38" s="16"/>
      <c r="B38" s="25"/>
      <c r="C38" s="34"/>
      <c r="D38" s="162"/>
      <c r="E38" s="78" t="s">
        <v>45</v>
      </c>
      <c r="F38" s="34" t="s">
        <v>159</v>
      </c>
      <c r="G38" s="42"/>
      <c r="H38" s="149" t="s">
        <v>12</v>
      </c>
      <c r="I38" s="150" t="s">
        <v>12</v>
      </c>
      <c r="J38" s="183"/>
    </row>
    <row r="39" spans="1:10" ht="12">
      <c r="A39" s="8" t="s">
        <v>46</v>
      </c>
      <c r="B39" s="23" t="s">
        <v>349</v>
      </c>
      <c r="C39" s="29" t="s">
        <v>196</v>
      </c>
      <c r="D39" s="157"/>
      <c r="E39" s="84" t="s">
        <v>147</v>
      </c>
      <c r="F39" s="34" t="s">
        <v>12</v>
      </c>
      <c r="G39" s="35" t="s">
        <v>12</v>
      </c>
      <c r="H39" s="30" t="s">
        <v>12</v>
      </c>
      <c r="I39" s="118" t="s">
        <v>12</v>
      </c>
      <c r="J39" s="183"/>
    </row>
    <row r="40" spans="1:10" ht="22.8">
      <c r="A40" s="16" t="s">
        <v>47</v>
      </c>
      <c r="B40" s="24" t="s">
        <v>350</v>
      </c>
      <c r="C40" s="66"/>
      <c r="D40" s="158"/>
      <c r="E40" s="85" t="s">
        <v>148</v>
      </c>
      <c r="F40" s="34" t="s">
        <v>15</v>
      </c>
      <c r="G40" s="133">
        <v>80</v>
      </c>
      <c r="H40" s="177">
        <v>0</v>
      </c>
      <c r="I40" s="181">
        <f t="shared" ref="I40:I41" si="3">ROUND($G40*H40,2)</f>
        <v>0</v>
      </c>
      <c r="J40" s="182"/>
    </row>
    <row r="41" spans="1:10" ht="22.8">
      <c r="A41" s="16" t="s">
        <v>48</v>
      </c>
      <c r="B41" s="24" t="s">
        <v>351</v>
      </c>
      <c r="C41" s="64"/>
      <c r="D41" s="156"/>
      <c r="E41" s="85" t="s">
        <v>149</v>
      </c>
      <c r="F41" s="34" t="s">
        <v>15</v>
      </c>
      <c r="G41" s="133">
        <v>3</v>
      </c>
      <c r="H41" s="177">
        <v>0</v>
      </c>
      <c r="I41" s="181">
        <f t="shared" si="3"/>
        <v>0</v>
      </c>
      <c r="J41" s="182"/>
    </row>
    <row r="42" spans="1:10" ht="12">
      <c r="A42" s="16"/>
      <c r="B42" s="25"/>
      <c r="C42" s="64"/>
      <c r="D42" s="156"/>
      <c r="E42" s="78" t="s">
        <v>49</v>
      </c>
      <c r="F42" s="34" t="s">
        <v>159</v>
      </c>
      <c r="G42" s="134"/>
      <c r="H42" s="149" t="s">
        <v>12</v>
      </c>
      <c r="I42" s="150" t="s">
        <v>12</v>
      </c>
      <c r="J42" s="183"/>
    </row>
    <row r="43" spans="1:10" ht="12">
      <c r="A43" s="16"/>
      <c r="B43" s="23" t="s">
        <v>352</v>
      </c>
      <c r="C43" s="29" t="s">
        <v>180</v>
      </c>
      <c r="D43" s="157"/>
      <c r="E43" s="127" t="s">
        <v>221</v>
      </c>
      <c r="F43" s="34" t="s">
        <v>12</v>
      </c>
      <c r="G43" s="35" t="s">
        <v>12</v>
      </c>
      <c r="H43" s="30" t="s">
        <v>12</v>
      </c>
      <c r="I43" s="17" t="s">
        <v>12</v>
      </c>
      <c r="J43" s="183"/>
    </row>
    <row r="44" spans="1:10" ht="24" customHeight="1">
      <c r="A44" s="16"/>
      <c r="B44" s="24" t="s">
        <v>353</v>
      </c>
      <c r="C44" s="64"/>
      <c r="D44" s="156"/>
      <c r="E44" s="128" t="s">
        <v>555</v>
      </c>
      <c r="F44" s="34" t="s">
        <v>2</v>
      </c>
      <c r="G44" s="133">
        <v>15</v>
      </c>
      <c r="H44" s="177">
        <v>0</v>
      </c>
      <c r="I44" s="181">
        <f>ROUND($G44*H44,2)</f>
        <v>0</v>
      </c>
      <c r="J44" s="182"/>
    </row>
    <row r="45" spans="1:10" ht="12">
      <c r="A45" s="16"/>
      <c r="B45" s="25"/>
      <c r="C45" s="64"/>
      <c r="D45" s="156"/>
      <c r="E45" s="78" t="s">
        <v>165</v>
      </c>
      <c r="F45" s="34" t="s">
        <v>159</v>
      </c>
      <c r="G45" s="134"/>
      <c r="H45" s="149" t="s">
        <v>12</v>
      </c>
      <c r="I45" s="150" t="s">
        <v>12</v>
      </c>
      <c r="J45" s="183"/>
    </row>
    <row r="46" spans="1:10" ht="12">
      <c r="A46" s="16"/>
      <c r="B46" s="23" t="s">
        <v>354</v>
      </c>
      <c r="C46" s="62" t="s">
        <v>175</v>
      </c>
      <c r="D46" s="62"/>
      <c r="E46" s="43" t="s">
        <v>128</v>
      </c>
      <c r="F46" s="34" t="s">
        <v>12</v>
      </c>
      <c r="G46" s="35" t="s">
        <v>12</v>
      </c>
      <c r="H46" s="30" t="s">
        <v>12</v>
      </c>
      <c r="I46" s="118" t="s">
        <v>12</v>
      </c>
      <c r="J46" s="185"/>
    </row>
    <row r="47" spans="1:10" ht="22.8">
      <c r="A47" s="16"/>
      <c r="B47" s="24" t="s">
        <v>355</v>
      </c>
      <c r="C47" s="63"/>
      <c r="D47" s="63"/>
      <c r="E47" s="43" t="s">
        <v>150</v>
      </c>
      <c r="F47" s="86" t="s">
        <v>3</v>
      </c>
      <c r="G47" s="133">
        <v>76</v>
      </c>
      <c r="H47" s="177">
        <v>0</v>
      </c>
      <c r="I47" s="181">
        <f>ROUND($G47*H47,2)</f>
        <v>0</v>
      </c>
      <c r="J47" s="182"/>
    </row>
    <row r="48" spans="1:10" ht="12">
      <c r="A48" s="16"/>
      <c r="B48" s="25"/>
      <c r="C48" s="71"/>
      <c r="D48" s="163"/>
      <c r="E48" s="78" t="s">
        <v>129</v>
      </c>
      <c r="F48" s="77" t="s">
        <v>159</v>
      </c>
      <c r="G48" s="38"/>
      <c r="H48" s="149" t="s">
        <v>12</v>
      </c>
      <c r="I48" s="150" t="s">
        <v>12</v>
      </c>
      <c r="J48" s="185"/>
    </row>
    <row r="49" spans="1:10" ht="13.2">
      <c r="A49" s="8" t="s">
        <v>6</v>
      </c>
      <c r="B49" s="23" t="s">
        <v>271</v>
      </c>
      <c r="C49" s="9" t="s">
        <v>215</v>
      </c>
      <c r="D49" s="153"/>
      <c r="E49" s="11" t="s">
        <v>50</v>
      </c>
      <c r="F49" s="12"/>
      <c r="G49" s="135"/>
      <c r="H49" s="184"/>
      <c r="I49" s="178"/>
      <c r="J49" s="185"/>
    </row>
    <row r="50" spans="1:10" ht="24">
      <c r="A50" s="8"/>
      <c r="B50" s="23"/>
      <c r="C50" s="147"/>
      <c r="D50" s="154"/>
      <c r="E50" s="55" t="s">
        <v>327</v>
      </c>
      <c r="F50" s="2"/>
      <c r="G50" s="136"/>
      <c r="H50" s="176"/>
      <c r="I50" s="176"/>
      <c r="J50" s="183"/>
    </row>
    <row r="51" spans="1:10" ht="12">
      <c r="A51" s="8" t="s">
        <v>51</v>
      </c>
      <c r="B51" s="23" t="s">
        <v>272</v>
      </c>
      <c r="C51" s="29" t="s">
        <v>181</v>
      </c>
      <c r="D51" s="29"/>
      <c r="E51" s="45" t="s">
        <v>139</v>
      </c>
      <c r="F51" s="34" t="s">
        <v>12</v>
      </c>
      <c r="G51" s="56" t="s">
        <v>12</v>
      </c>
      <c r="H51" s="30" t="s">
        <v>12</v>
      </c>
      <c r="I51" s="118" t="s">
        <v>12</v>
      </c>
      <c r="J51" s="183"/>
    </row>
    <row r="52" spans="1:10" ht="22.8">
      <c r="A52" s="16"/>
      <c r="B52" s="24" t="s">
        <v>356</v>
      </c>
      <c r="C52" s="72"/>
      <c r="D52" s="72"/>
      <c r="E52" s="124" t="s">
        <v>162</v>
      </c>
      <c r="F52" s="34" t="s">
        <v>3</v>
      </c>
      <c r="G52" s="133">
        <v>2</v>
      </c>
      <c r="H52" s="177">
        <v>0</v>
      </c>
      <c r="I52" s="181">
        <f>ROUND($G52*H52,2)</f>
        <v>0</v>
      </c>
      <c r="J52" s="182"/>
    </row>
    <row r="53" spans="1:10" ht="22.8">
      <c r="A53" s="16"/>
      <c r="B53" s="24" t="s">
        <v>357</v>
      </c>
      <c r="C53" s="72"/>
      <c r="D53" s="72"/>
      <c r="E53" s="124" t="s">
        <v>176</v>
      </c>
      <c r="F53" s="34" t="s">
        <v>3</v>
      </c>
      <c r="G53" s="133">
        <v>1.35</v>
      </c>
      <c r="H53" s="177">
        <v>0</v>
      </c>
      <c r="I53" s="181">
        <f>ROUND($G53*H53,2)</f>
        <v>0</v>
      </c>
      <c r="J53" s="182"/>
    </row>
    <row r="54" spans="1:10" ht="12.75" customHeight="1">
      <c r="A54" s="16"/>
      <c r="B54" s="24" t="s">
        <v>358</v>
      </c>
      <c r="C54" s="29" t="s">
        <v>329</v>
      </c>
      <c r="D54" s="29"/>
      <c r="E54" s="54" t="s">
        <v>390</v>
      </c>
      <c r="F54" s="46" t="s">
        <v>12</v>
      </c>
      <c r="G54" s="138" t="s">
        <v>12</v>
      </c>
      <c r="H54" s="31" t="s">
        <v>12</v>
      </c>
      <c r="I54" s="17" t="s">
        <v>12</v>
      </c>
      <c r="J54" s="183"/>
    </row>
    <row r="55" spans="1:10" ht="22.8">
      <c r="A55" s="16" t="s">
        <v>86</v>
      </c>
      <c r="B55" s="24" t="s">
        <v>359</v>
      </c>
      <c r="C55" s="144"/>
      <c r="D55" s="144"/>
      <c r="E55" s="45" t="s">
        <v>160</v>
      </c>
      <c r="F55" s="47" t="s">
        <v>13</v>
      </c>
      <c r="G55" s="133">
        <v>164</v>
      </c>
      <c r="H55" s="177">
        <v>0</v>
      </c>
      <c r="I55" s="181">
        <f>ROUND($G55*H55,2)</f>
        <v>0</v>
      </c>
      <c r="J55" s="182"/>
    </row>
    <row r="56" spans="1:10" ht="12">
      <c r="A56" s="16"/>
      <c r="B56" s="25"/>
      <c r="C56" s="71"/>
      <c r="D56" s="163"/>
      <c r="E56" s="78" t="s">
        <v>52</v>
      </c>
      <c r="F56" s="77" t="s">
        <v>159</v>
      </c>
      <c r="G56" s="42"/>
      <c r="H56" s="149" t="s">
        <v>12</v>
      </c>
      <c r="I56" s="150" t="s">
        <v>12</v>
      </c>
      <c r="J56" s="185"/>
    </row>
    <row r="57" spans="1:10" ht="13.2">
      <c r="A57" s="8" t="s">
        <v>7</v>
      </c>
      <c r="B57" s="23" t="s">
        <v>273</v>
      </c>
      <c r="C57" s="9" t="s">
        <v>216</v>
      </c>
      <c r="D57" s="153"/>
      <c r="E57" s="122" t="s">
        <v>217</v>
      </c>
      <c r="F57" s="12"/>
      <c r="G57" s="131"/>
      <c r="H57" s="184"/>
      <c r="I57" s="178"/>
      <c r="J57" s="185"/>
    </row>
    <row r="58" spans="1:10" ht="24">
      <c r="A58" s="8"/>
      <c r="B58" s="23"/>
      <c r="C58" s="147"/>
      <c r="D58" s="154"/>
      <c r="E58" s="55" t="s">
        <v>327</v>
      </c>
      <c r="F58" s="2"/>
      <c r="G58" s="132"/>
      <c r="H58" s="176"/>
      <c r="I58" s="176"/>
      <c r="J58" s="183"/>
    </row>
    <row r="59" spans="1:10" ht="12">
      <c r="A59" s="8" t="s">
        <v>53</v>
      </c>
      <c r="B59" s="23" t="s">
        <v>274</v>
      </c>
      <c r="C59" s="62" t="s">
        <v>197</v>
      </c>
      <c r="D59" s="62"/>
      <c r="E59" s="45" t="s">
        <v>54</v>
      </c>
      <c r="F59" s="34" t="s">
        <v>12</v>
      </c>
      <c r="G59" s="35" t="s">
        <v>12</v>
      </c>
      <c r="H59" s="30" t="s">
        <v>12</v>
      </c>
      <c r="I59" s="118" t="s">
        <v>12</v>
      </c>
      <c r="J59" s="183"/>
    </row>
    <row r="60" spans="1:10" ht="34.200000000000003">
      <c r="A60" s="16" t="s">
        <v>55</v>
      </c>
      <c r="B60" s="24" t="s">
        <v>275</v>
      </c>
      <c r="C60" s="63"/>
      <c r="D60" s="63"/>
      <c r="E60" s="41" t="s">
        <v>321</v>
      </c>
      <c r="F60" s="34" t="s">
        <v>13</v>
      </c>
      <c r="G60" s="133">
        <v>1491</v>
      </c>
      <c r="H60" s="177">
        <v>0</v>
      </c>
      <c r="I60" s="181">
        <f>ROUND($G60*H60,2)</f>
        <v>0</v>
      </c>
      <c r="J60" s="182"/>
    </row>
    <row r="61" spans="1:10" ht="34.200000000000003">
      <c r="A61" s="16" t="s">
        <v>83</v>
      </c>
      <c r="B61" s="24" t="s">
        <v>276</v>
      </c>
      <c r="C61" s="67"/>
      <c r="D61" s="67"/>
      <c r="E61" s="41" t="s">
        <v>154</v>
      </c>
      <c r="F61" s="34" t="s">
        <v>13</v>
      </c>
      <c r="G61" s="133">
        <v>37</v>
      </c>
      <c r="H61" s="177">
        <v>0</v>
      </c>
      <c r="I61" s="181">
        <f>ROUND($G61*H61,2)</f>
        <v>0</v>
      </c>
      <c r="J61" s="182"/>
    </row>
    <row r="62" spans="1:10" ht="12">
      <c r="A62" s="8" t="s">
        <v>56</v>
      </c>
      <c r="B62" s="23" t="s">
        <v>277</v>
      </c>
      <c r="C62" s="29" t="s">
        <v>182</v>
      </c>
      <c r="D62" s="29"/>
      <c r="E62" s="45" t="s">
        <v>161</v>
      </c>
      <c r="F62" s="39" t="s">
        <v>12</v>
      </c>
      <c r="G62" s="56" t="s">
        <v>12</v>
      </c>
      <c r="H62" s="31" t="s">
        <v>12</v>
      </c>
      <c r="I62" s="118" t="s">
        <v>12</v>
      </c>
      <c r="J62" s="183"/>
    </row>
    <row r="63" spans="1:10" ht="24" customHeight="1">
      <c r="A63" s="16"/>
      <c r="B63" s="24" t="s">
        <v>278</v>
      </c>
      <c r="C63" s="70"/>
      <c r="D63" s="70"/>
      <c r="E63" s="54" t="s">
        <v>384</v>
      </c>
      <c r="F63" s="34" t="s">
        <v>13</v>
      </c>
      <c r="G63" s="133">
        <v>280</v>
      </c>
      <c r="H63" s="177">
        <v>0</v>
      </c>
      <c r="I63" s="181">
        <f t="shared" ref="I63:I64" si="4">ROUND($G63*H63,2)</f>
        <v>0</v>
      </c>
      <c r="J63" s="182"/>
    </row>
    <row r="64" spans="1:10" ht="19.5" customHeight="1">
      <c r="A64" s="16" t="s">
        <v>57</v>
      </c>
      <c r="B64" s="24" t="s">
        <v>383</v>
      </c>
      <c r="C64" s="66"/>
      <c r="D64" s="66"/>
      <c r="E64" s="45" t="s">
        <v>322</v>
      </c>
      <c r="F64" s="34" t="s">
        <v>13</v>
      </c>
      <c r="G64" s="133">
        <v>610</v>
      </c>
      <c r="H64" s="177">
        <v>0</v>
      </c>
      <c r="I64" s="181">
        <f t="shared" si="4"/>
        <v>0</v>
      </c>
      <c r="J64" s="182"/>
    </row>
    <row r="65" spans="1:10" ht="19.5" customHeight="1">
      <c r="A65" s="16"/>
      <c r="B65" s="23" t="s">
        <v>385</v>
      </c>
      <c r="C65" s="29" t="s">
        <v>386</v>
      </c>
      <c r="D65" s="29"/>
      <c r="E65" s="45" t="s">
        <v>387</v>
      </c>
      <c r="F65" s="39" t="s">
        <v>12</v>
      </c>
      <c r="G65" s="56" t="s">
        <v>12</v>
      </c>
      <c r="H65" s="31" t="s">
        <v>12</v>
      </c>
      <c r="I65" s="118" t="s">
        <v>12</v>
      </c>
      <c r="J65" s="183"/>
    </row>
    <row r="66" spans="1:10" ht="24" customHeight="1">
      <c r="A66" s="16"/>
      <c r="B66" s="24" t="s">
        <v>388</v>
      </c>
      <c r="C66" s="175"/>
      <c r="D66" s="66"/>
      <c r="E66" s="87" t="s">
        <v>389</v>
      </c>
      <c r="F66" s="34" t="s">
        <v>13</v>
      </c>
      <c r="G66" s="133">
        <v>300</v>
      </c>
      <c r="H66" s="177">
        <v>0</v>
      </c>
      <c r="I66" s="181">
        <f>ROUND($G66*H66,2)</f>
        <v>0</v>
      </c>
      <c r="J66" s="182"/>
    </row>
    <row r="67" spans="1:10" ht="12">
      <c r="A67" s="8" t="s">
        <v>58</v>
      </c>
      <c r="B67" s="23" t="s">
        <v>279</v>
      </c>
      <c r="C67" s="29" t="s">
        <v>198</v>
      </c>
      <c r="D67" s="29"/>
      <c r="E67" s="45" t="s">
        <v>155</v>
      </c>
      <c r="F67" s="39" t="s">
        <v>12</v>
      </c>
      <c r="G67" s="56" t="s">
        <v>12</v>
      </c>
      <c r="H67" s="31" t="s">
        <v>12</v>
      </c>
      <c r="I67" s="118" t="s">
        <v>12</v>
      </c>
      <c r="J67" s="183"/>
    </row>
    <row r="68" spans="1:10" ht="22.8">
      <c r="A68" s="16" t="s">
        <v>59</v>
      </c>
      <c r="B68" s="24" t="s">
        <v>280</v>
      </c>
      <c r="C68" s="66"/>
      <c r="D68" s="66"/>
      <c r="E68" s="45" t="s">
        <v>156</v>
      </c>
      <c r="F68" s="67" t="s">
        <v>13</v>
      </c>
      <c r="G68" s="133">
        <v>164</v>
      </c>
      <c r="H68" s="177">
        <v>0</v>
      </c>
      <c r="I68" s="181">
        <f>ROUND($G68*H68,2)</f>
        <v>0</v>
      </c>
      <c r="J68" s="182"/>
    </row>
    <row r="69" spans="1:10" ht="12">
      <c r="A69" s="16"/>
      <c r="B69" s="25"/>
      <c r="C69" s="71"/>
      <c r="D69" s="163"/>
      <c r="E69" s="78" t="s">
        <v>60</v>
      </c>
      <c r="F69" s="77" t="s">
        <v>159</v>
      </c>
      <c r="G69" s="42"/>
      <c r="H69" s="149" t="s">
        <v>12</v>
      </c>
      <c r="I69" s="150" t="s">
        <v>12</v>
      </c>
      <c r="J69" s="183"/>
    </row>
    <row r="70" spans="1:10" ht="13.2">
      <c r="A70" s="8" t="s">
        <v>8</v>
      </c>
      <c r="B70" s="23" t="s">
        <v>281</v>
      </c>
      <c r="C70" s="18" t="s">
        <v>199</v>
      </c>
      <c r="D70" s="164"/>
      <c r="E70" s="13" t="s">
        <v>87</v>
      </c>
      <c r="F70" s="14"/>
      <c r="G70" s="131"/>
      <c r="H70" s="179"/>
      <c r="I70" s="178"/>
      <c r="J70" s="185"/>
    </row>
    <row r="71" spans="1:10" ht="24">
      <c r="A71" s="8"/>
      <c r="B71" s="23"/>
      <c r="C71" s="147"/>
      <c r="D71" s="154"/>
      <c r="E71" s="55" t="s">
        <v>327</v>
      </c>
      <c r="F71" s="2"/>
      <c r="G71" s="57"/>
      <c r="H71" s="176"/>
      <c r="I71" s="60"/>
      <c r="J71" s="183"/>
    </row>
    <row r="72" spans="1:10" ht="12">
      <c r="A72" s="8" t="s">
        <v>62</v>
      </c>
      <c r="B72" s="23" t="s">
        <v>282</v>
      </c>
      <c r="C72" s="29" t="s">
        <v>200</v>
      </c>
      <c r="D72" s="65"/>
      <c r="E72" s="88" t="s">
        <v>88</v>
      </c>
      <c r="F72" s="34" t="s">
        <v>12</v>
      </c>
      <c r="G72" s="89" t="s">
        <v>12</v>
      </c>
      <c r="H72" s="30" t="s">
        <v>12</v>
      </c>
      <c r="I72" s="118" t="s">
        <v>12</v>
      </c>
      <c r="J72" s="183"/>
    </row>
    <row r="73" spans="1:10" ht="22.8">
      <c r="A73" s="16" t="s">
        <v>63</v>
      </c>
      <c r="B73" s="24" t="s">
        <v>283</v>
      </c>
      <c r="C73" s="73"/>
      <c r="D73" s="73"/>
      <c r="E73" s="103" t="s">
        <v>317</v>
      </c>
      <c r="F73" s="34" t="s">
        <v>2</v>
      </c>
      <c r="G73" s="133">
        <v>12</v>
      </c>
      <c r="H73" s="177">
        <v>0</v>
      </c>
      <c r="I73" s="181">
        <f>ROUND($G73*H73,2)</f>
        <v>0</v>
      </c>
      <c r="J73" s="182"/>
    </row>
    <row r="74" spans="1:10" ht="12">
      <c r="A74" s="8" t="s">
        <v>89</v>
      </c>
      <c r="B74" s="23" t="s">
        <v>360</v>
      </c>
      <c r="C74" s="29" t="s">
        <v>201</v>
      </c>
      <c r="D74" s="29"/>
      <c r="E74" s="37" t="s">
        <v>392</v>
      </c>
      <c r="F74" s="34" t="s">
        <v>12</v>
      </c>
      <c r="G74" s="89" t="s">
        <v>12</v>
      </c>
      <c r="H74" s="30" t="s">
        <v>12</v>
      </c>
      <c r="I74" s="118" t="s">
        <v>12</v>
      </c>
      <c r="J74" s="183"/>
    </row>
    <row r="75" spans="1:10" ht="22.8">
      <c r="A75" s="16" t="s">
        <v>90</v>
      </c>
      <c r="B75" s="24" t="s">
        <v>361</v>
      </c>
      <c r="C75" s="74"/>
      <c r="D75" s="74"/>
      <c r="E75" s="43" t="s">
        <v>92</v>
      </c>
      <c r="F75" s="34" t="s">
        <v>3</v>
      </c>
      <c r="G75" s="133">
        <v>60</v>
      </c>
      <c r="H75" s="177">
        <v>0</v>
      </c>
      <c r="I75" s="181">
        <f t="shared" ref="I75:I76" si="5">ROUND($G75*H75,2)</f>
        <v>0</v>
      </c>
      <c r="J75" s="182"/>
    </row>
    <row r="76" spans="1:10">
      <c r="A76" s="16" t="s">
        <v>91</v>
      </c>
      <c r="B76" s="24" t="s">
        <v>362</v>
      </c>
      <c r="C76" s="74"/>
      <c r="D76" s="74"/>
      <c r="E76" s="43" t="s">
        <v>93</v>
      </c>
      <c r="F76" s="34" t="s">
        <v>3</v>
      </c>
      <c r="G76" s="133">
        <v>18</v>
      </c>
      <c r="H76" s="177">
        <v>0</v>
      </c>
      <c r="I76" s="181">
        <f t="shared" si="5"/>
        <v>0</v>
      </c>
      <c r="J76" s="182"/>
    </row>
    <row r="77" spans="1:10" ht="12">
      <c r="A77" s="16"/>
      <c r="B77" s="25"/>
      <c r="C77" s="55"/>
      <c r="D77" s="165"/>
      <c r="E77" s="91" t="s">
        <v>94</v>
      </c>
      <c r="F77" s="77" t="s">
        <v>159</v>
      </c>
      <c r="G77" s="48"/>
      <c r="H77" s="149" t="s">
        <v>12</v>
      </c>
      <c r="I77" s="150" t="s">
        <v>12</v>
      </c>
      <c r="J77" s="185"/>
    </row>
    <row r="78" spans="1:10" ht="13.2">
      <c r="A78" s="8" t="s">
        <v>9</v>
      </c>
      <c r="B78" s="23" t="s">
        <v>284</v>
      </c>
      <c r="C78" s="18" t="s">
        <v>202</v>
      </c>
      <c r="D78" s="164"/>
      <c r="E78" s="13" t="s">
        <v>61</v>
      </c>
      <c r="F78" s="14"/>
      <c r="G78" s="135"/>
      <c r="H78" s="179"/>
      <c r="I78" s="178"/>
      <c r="J78" s="185"/>
    </row>
    <row r="79" spans="1:10" ht="24">
      <c r="A79" s="8"/>
      <c r="B79" s="23"/>
      <c r="C79" s="147"/>
      <c r="D79" s="154"/>
      <c r="E79" s="55" t="s">
        <v>327</v>
      </c>
      <c r="F79" s="2"/>
      <c r="G79" s="136"/>
      <c r="H79" s="176"/>
      <c r="I79" s="176"/>
      <c r="J79" s="183"/>
    </row>
    <row r="80" spans="1:10" ht="12">
      <c r="A80" s="8"/>
      <c r="B80" s="23" t="s">
        <v>363</v>
      </c>
      <c r="C80" s="29" t="s">
        <v>203</v>
      </c>
      <c r="D80" s="157"/>
      <c r="E80" s="36" t="s">
        <v>157</v>
      </c>
      <c r="F80" s="34" t="s">
        <v>12</v>
      </c>
      <c r="G80" s="35" t="s">
        <v>12</v>
      </c>
      <c r="H80" s="30" t="s">
        <v>12</v>
      </c>
      <c r="I80" s="118" t="s">
        <v>12</v>
      </c>
      <c r="J80" s="183"/>
    </row>
    <row r="81" spans="1:10" ht="12">
      <c r="A81" s="8"/>
      <c r="B81" s="25"/>
      <c r="C81" s="66"/>
      <c r="D81" s="158"/>
      <c r="E81" s="36" t="s">
        <v>158</v>
      </c>
      <c r="F81" s="34" t="s">
        <v>12</v>
      </c>
      <c r="G81" s="35" t="s">
        <v>12</v>
      </c>
      <c r="H81" s="30" t="s">
        <v>12</v>
      </c>
      <c r="I81" s="118" t="s">
        <v>12</v>
      </c>
      <c r="J81" s="183"/>
    </row>
    <row r="82" spans="1:10" ht="20.100000000000001" customHeight="1">
      <c r="A82" s="8"/>
      <c r="B82" s="24" t="s">
        <v>364</v>
      </c>
      <c r="C82" s="64"/>
      <c r="D82" s="156"/>
      <c r="E82" s="44" t="s">
        <v>323</v>
      </c>
      <c r="F82" s="34" t="s">
        <v>2</v>
      </c>
      <c r="G82" s="133">
        <v>1</v>
      </c>
      <c r="H82" s="177">
        <v>0</v>
      </c>
      <c r="I82" s="181">
        <f t="shared" ref="I82:I84" si="6">ROUND($G82*H82,2)</f>
        <v>0</v>
      </c>
      <c r="J82" s="182"/>
    </row>
    <row r="83" spans="1:10" ht="20.100000000000001" customHeight="1">
      <c r="A83" s="8"/>
      <c r="B83" s="24" t="s">
        <v>365</v>
      </c>
      <c r="C83" s="64"/>
      <c r="D83" s="156"/>
      <c r="E83" s="44" t="s">
        <v>324</v>
      </c>
      <c r="F83" s="34" t="s">
        <v>2</v>
      </c>
      <c r="G83" s="133">
        <v>1</v>
      </c>
      <c r="H83" s="177">
        <v>0</v>
      </c>
      <c r="I83" s="181">
        <f t="shared" si="6"/>
        <v>0</v>
      </c>
      <c r="J83" s="182"/>
    </row>
    <row r="84" spans="1:10" ht="20.100000000000001" customHeight="1">
      <c r="A84" s="8"/>
      <c r="B84" s="24" t="s">
        <v>366</v>
      </c>
      <c r="C84" s="64"/>
      <c r="D84" s="156"/>
      <c r="E84" s="44" t="s">
        <v>325</v>
      </c>
      <c r="F84" s="34" t="s">
        <v>2</v>
      </c>
      <c r="G84" s="133">
        <v>6</v>
      </c>
      <c r="H84" s="177">
        <v>0</v>
      </c>
      <c r="I84" s="181">
        <f t="shared" si="6"/>
        <v>0</v>
      </c>
      <c r="J84" s="182"/>
    </row>
    <row r="85" spans="1:10" ht="12">
      <c r="A85" s="16"/>
      <c r="B85" s="25"/>
      <c r="C85" s="71"/>
      <c r="D85" s="163"/>
      <c r="E85" s="78" t="s">
        <v>64</v>
      </c>
      <c r="F85" s="77" t="s">
        <v>159</v>
      </c>
      <c r="G85" s="48"/>
      <c r="H85" s="149" t="s">
        <v>12</v>
      </c>
      <c r="I85" s="150" t="s">
        <v>12</v>
      </c>
      <c r="J85" s="185"/>
    </row>
    <row r="86" spans="1:10" ht="13.2">
      <c r="A86" s="8" t="s">
        <v>10</v>
      </c>
      <c r="B86" s="23" t="s">
        <v>285</v>
      </c>
      <c r="C86" s="9" t="s">
        <v>204</v>
      </c>
      <c r="D86" s="153"/>
      <c r="E86" s="11" t="s">
        <v>65</v>
      </c>
      <c r="F86" s="12"/>
      <c r="G86" s="131"/>
      <c r="H86" s="184"/>
      <c r="I86" s="178"/>
      <c r="J86" s="185"/>
    </row>
    <row r="87" spans="1:10" ht="24">
      <c r="A87" s="8"/>
      <c r="B87" s="23"/>
      <c r="C87" s="147"/>
      <c r="D87" s="154"/>
      <c r="E87" s="55" t="s">
        <v>327</v>
      </c>
      <c r="F87" s="2"/>
      <c r="G87" s="132"/>
      <c r="H87" s="176"/>
      <c r="I87" s="176"/>
      <c r="J87" s="183"/>
    </row>
    <row r="88" spans="1:10" ht="12">
      <c r="A88" s="8" t="s">
        <v>69</v>
      </c>
      <c r="B88" s="23" t="s">
        <v>286</v>
      </c>
      <c r="C88" s="75" t="s">
        <v>205</v>
      </c>
      <c r="D88" s="166"/>
      <c r="E88" s="36" t="s">
        <v>131</v>
      </c>
      <c r="F88" s="34" t="s">
        <v>12</v>
      </c>
      <c r="G88" s="35" t="s">
        <v>12</v>
      </c>
      <c r="H88" s="30" t="s">
        <v>12</v>
      </c>
      <c r="I88" s="118" t="s">
        <v>12</v>
      </c>
      <c r="J88" s="183"/>
    </row>
    <row r="89" spans="1:10" ht="45.6">
      <c r="A89" s="16" t="s">
        <v>95</v>
      </c>
      <c r="B89" s="24" t="s">
        <v>287</v>
      </c>
      <c r="C89" s="76"/>
      <c r="D89" s="167"/>
      <c r="E89" s="44" t="s">
        <v>132</v>
      </c>
      <c r="F89" s="39" t="s">
        <v>3</v>
      </c>
      <c r="G89" s="133">
        <v>29.2</v>
      </c>
      <c r="H89" s="177">
        <v>0</v>
      </c>
      <c r="I89" s="181">
        <f>ROUND($G89*H89,2)</f>
        <v>0</v>
      </c>
      <c r="J89" s="182"/>
    </row>
    <row r="90" spans="1:10" ht="12">
      <c r="A90" s="16"/>
      <c r="B90" s="23" t="s">
        <v>367</v>
      </c>
      <c r="C90" s="75" t="s">
        <v>206</v>
      </c>
      <c r="D90" s="166"/>
      <c r="E90" s="36" t="s">
        <v>66</v>
      </c>
      <c r="F90" s="34" t="s">
        <v>12</v>
      </c>
      <c r="G90" s="58" t="s">
        <v>12</v>
      </c>
      <c r="H90" s="30" t="s">
        <v>12</v>
      </c>
      <c r="I90" s="118" t="s">
        <v>12</v>
      </c>
      <c r="J90" s="183"/>
    </row>
    <row r="91" spans="1:10" ht="34.200000000000003">
      <c r="A91" s="16"/>
      <c r="B91" s="24" t="s">
        <v>368</v>
      </c>
      <c r="C91" s="76"/>
      <c r="D91" s="167"/>
      <c r="E91" s="49" t="s">
        <v>134</v>
      </c>
      <c r="F91" s="39" t="s">
        <v>3</v>
      </c>
      <c r="G91" s="133">
        <v>17.600000000000001</v>
      </c>
      <c r="H91" s="177">
        <v>0</v>
      </c>
      <c r="I91" s="181">
        <f>ROUND($G91*H91,2)</f>
        <v>0</v>
      </c>
      <c r="J91" s="182"/>
    </row>
    <row r="92" spans="1:10" ht="12">
      <c r="A92" s="16"/>
      <c r="B92" s="25"/>
      <c r="C92" s="68"/>
      <c r="D92" s="159"/>
      <c r="E92" s="78" t="s">
        <v>67</v>
      </c>
      <c r="F92" s="77" t="s">
        <v>159</v>
      </c>
      <c r="G92" s="48"/>
      <c r="H92" s="149" t="s">
        <v>12</v>
      </c>
      <c r="I92" s="150" t="s">
        <v>12</v>
      </c>
      <c r="J92" s="185"/>
    </row>
    <row r="93" spans="1:10" ht="13.2">
      <c r="A93" s="8" t="s">
        <v>11</v>
      </c>
      <c r="B93" s="23" t="s">
        <v>288</v>
      </c>
      <c r="C93" s="9" t="s">
        <v>207</v>
      </c>
      <c r="D93" s="153"/>
      <c r="E93" s="11" t="s">
        <v>68</v>
      </c>
      <c r="F93" s="12"/>
      <c r="G93" s="131"/>
      <c r="H93" s="184"/>
      <c r="I93" s="178"/>
      <c r="J93" s="185"/>
    </row>
    <row r="94" spans="1:10" ht="24">
      <c r="A94" s="8"/>
      <c r="B94" s="23"/>
      <c r="C94" s="147"/>
      <c r="D94" s="154"/>
      <c r="E94" s="55" t="s">
        <v>327</v>
      </c>
      <c r="F94" s="2"/>
      <c r="G94" s="132"/>
      <c r="H94" s="176"/>
      <c r="I94" s="176"/>
      <c r="J94" s="183"/>
    </row>
    <row r="95" spans="1:10" ht="12">
      <c r="A95" s="8" t="s">
        <v>72</v>
      </c>
      <c r="B95" s="23" t="s">
        <v>289</v>
      </c>
      <c r="C95" s="62" t="s">
        <v>331</v>
      </c>
      <c r="D95" s="62"/>
      <c r="E95" s="45" t="s">
        <v>332</v>
      </c>
      <c r="F95" s="34" t="s">
        <v>12</v>
      </c>
      <c r="G95" s="35" t="s">
        <v>12</v>
      </c>
      <c r="H95" s="30" t="s">
        <v>12</v>
      </c>
      <c r="I95" s="118" t="s">
        <v>12</v>
      </c>
      <c r="J95" s="183"/>
    </row>
    <row r="96" spans="1:10" ht="22.8">
      <c r="A96" s="16" t="s">
        <v>74</v>
      </c>
      <c r="B96" s="24" t="s">
        <v>290</v>
      </c>
      <c r="C96" s="63"/>
      <c r="D96" s="63"/>
      <c r="E96" s="97" t="s">
        <v>178</v>
      </c>
      <c r="F96" s="96" t="s">
        <v>18</v>
      </c>
      <c r="G96" s="133">
        <v>3127</v>
      </c>
      <c r="H96" s="177">
        <v>0</v>
      </c>
      <c r="I96" s="181">
        <f t="shared" ref="I96:I97" si="7">ROUND($G96*H96,2)</f>
        <v>0</v>
      </c>
      <c r="J96" s="182"/>
    </row>
    <row r="97" spans="1:10">
      <c r="A97" s="16" t="s">
        <v>96</v>
      </c>
      <c r="B97" s="24" t="s">
        <v>291</v>
      </c>
      <c r="C97" s="63"/>
      <c r="D97" s="63"/>
      <c r="E97" s="125" t="s">
        <v>179</v>
      </c>
      <c r="F97" s="96" t="s">
        <v>18</v>
      </c>
      <c r="G97" s="133">
        <v>5592</v>
      </c>
      <c r="H97" s="177">
        <v>0</v>
      </c>
      <c r="I97" s="181">
        <f t="shared" si="7"/>
        <v>0</v>
      </c>
      <c r="J97" s="182"/>
    </row>
    <row r="98" spans="1:10" ht="12">
      <c r="A98" s="16"/>
      <c r="B98" s="25"/>
      <c r="C98" s="71"/>
      <c r="D98" s="163"/>
      <c r="E98" s="78" t="s">
        <v>70</v>
      </c>
      <c r="F98" s="77"/>
      <c r="G98" s="38"/>
      <c r="H98" s="149" t="s">
        <v>12</v>
      </c>
      <c r="I98" s="150" t="s">
        <v>12</v>
      </c>
      <c r="J98" s="185"/>
    </row>
    <row r="99" spans="1:10" ht="13.2">
      <c r="A99" s="8" t="s">
        <v>97</v>
      </c>
      <c r="B99" s="23" t="s">
        <v>292</v>
      </c>
      <c r="C99" s="9" t="s">
        <v>208</v>
      </c>
      <c r="D99" s="153"/>
      <c r="E99" s="11" t="s">
        <v>71</v>
      </c>
      <c r="F99" s="12"/>
      <c r="G99" s="131"/>
      <c r="H99" s="184"/>
      <c r="I99" s="178"/>
      <c r="J99" s="185"/>
    </row>
    <row r="100" spans="1:10" ht="24">
      <c r="A100" s="8"/>
      <c r="B100" s="23"/>
      <c r="C100" s="147"/>
      <c r="D100" s="154"/>
      <c r="E100" s="55" t="s">
        <v>327</v>
      </c>
      <c r="F100" s="2"/>
      <c r="G100" s="132"/>
      <c r="H100" s="176"/>
      <c r="I100" s="176"/>
      <c r="J100" s="183"/>
    </row>
    <row r="101" spans="1:10" ht="12">
      <c r="A101" s="8" t="s">
        <v>98</v>
      </c>
      <c r="B101" s="23" t="s">
        <v>293</v>
      </c>
      <c r="C101" s="62" t="s">
        <v>209</v>
      </c>
      <c r="D101" s="62"/>
      <c r="E101" s="92" t="s">
        <v>73</v>
      </c>
      <c r="F101" s="93" t="s">
        <v>12</v>
      </c>
      <c r="G101" s="94" t="s">
        <v>12</v>
      </c>
      <c r="H101" s="180" t="s">
        <v>12</v>
      </c>
      <c r="I101" s="118" t="s">
        <v>12</v>
      </c>
      <c r="J101" s="183"/>
    </row>
    <row r="102" spans="1:10" ht="13.2">
      <c r="A102" s="16" t="s">
        <v>99</v>
      </c>
      <c r="B102" s="24" t="s">
        <v>294</v>
      </c>
      <c r="C102" s="67"/>
      <c r="D102" s="67"/>
      <c r="E102" s="90" t="s">
        <v>163</v>
      </c>
      <c r="F102" s="98" t="s">
        <v>14</v>
      </c>
      <c r="G102" s="133">
        <v>418</v>
      </c>
      <c r="H102" s="177">
        <v>0</v>
      </c>
      <c r="I102" s="181">
        <f>ROUND($G102*H102,2)</f>
        <v>0</v>
      </c>
      <c r="J102" s="182"/>
    </row>
    <row r="103" spans="1:10" ht="12">
      <c r="A103" s="8" t="s">
        <v>100</v>
      </c>
      <c r="B103" s="23" t="s">
        <v>295</v>
      </c>
      <c r="C103" s="29" t="s">
        <v>210</v>
      </c>
      <c r="D103" s="29"/>
      <c r="E103" s="92" t="s">
        <v>75</v>
      </c>
      <c r="F103" s="93" t="s">
        <v>12</v>
      </c>
      <c r="G103" s="94" t="s">
        <v>12</v>
      </c>
      <c r="H103" s="180" t="s">
        <v>12</v>
      </c>
      <c r="I103" s="118" t="s">
        <v>12</v>
      </c>
      <c r="J103" s="183"/>
    </row>
    <row r="104" spans="1:10" ht="34.799999999999997">
      <c r="A104" s="16" t="s">
        <v>101</v>
      </c>
      <c r="B104" s="24" t="s">
        <v>296</v>
      </c>
      <c r="C104" s="66"/>
      <c r="D104" s="66"/>
      <c r="E104" s="90" t="s">
        <v>251</v>
      </c>
      <c r="F104" s="93" t="s">
        <v>3</v>
      </c>
      <c r="G104" s="133">
        <v>35</v>
      </c>
      <c r="H104" s="177">
        <v>0</v>
      </c>
      <c r="I104" s="181">
        <f t="shared" ref="I104:I105" si="8">ROUND($G104*H104,2)</f>
        <v>0</v>
      </c>
      <c r="J104" s="182"/>
    </row>
    <row r="105" spans="1:10" ht="19.5" customHeight="1">
      <c r="A105" s="16" t="s">
        <v>102</v>
      </c>
      <c r="B105" s="24" t="s">
        <v>297</v>
      </c>
      <c r="C105" s="70"/>
      <c r="D105" s="64"/>
      <c r="E105" s="99" t="s">
        <v>140</v>
      </c>
      <c r="F105" s="93" t="s">
        <v>2</v>
      </c>
      <c r="G105" s="133">
        <v>2</v>
      </c>
      <c r="H105" s="177">
        <v>0</v>
      </c>
      <c r="I105" s="181">
        <f t="shared" si="8"/>
        <v>0</v>
      </c>
      <c r="J105" s="182"/>
    </row>
    <row r="106" spans="1:10" ht="12">
      <c r="A106" s="8" t="s">
        <v>103</v>
      </c>
      <c r="B106" s="23" t="s">
        <v>298</v>
      </c>
      <c r="C106" s="29" t="s">
        <v>183</v>
      </c>
      <c r="D106" s="157"/>
      <c r="E106" s="36" t="s">
        <v>76</v>
      </c>
      <c r="F106" s="34" t="s">
        <v>12</v>
      </c>
      <c r="G106" s="35" t="s">
        <v>12</v>
      </c>
      <c r="H106" s="30" t="s">
        <v>12</v>
      </c>
      <c r="I106" s="118" t="s">
        <v>12</v>
      </c>
      <c r="J106" s="183"/>
    </row>
    <row r="107" spans="1:10" ht="22.8">
      <c r="A107" s="16" t="s">
        <v>104</v>
      </c>
      <c r="B107" s="24" t="s">
        <v>299</v>
      </c>
      <c r="C107" s="66"/>
      <c r="D107" s="158"/>
      <c r="E107" s="44" t="s">
        <v>164</v>
      </c>
      <c r="F107" s="39" t="s">
        <v>14</v>
      </c>
      <c r="G107" s="133">
        <v>252</v>
      </c>
      <c r="H107" s="177">
        <v>0</v>
      </c>
      <c r="I107" s="181">
        <f t="shared" ref="I107:I108" si="9">ROUND($G107*H107,2)</f>
        <v>0</v>
      </c>
      <c r="J107" s="182"/>
    </row>
    <row r="108" spans="1:10" ht="22.8">
      <c r="A108" s="16" t="s">
        <v>105</v>
      </c>
      <c r="B108" s="24" t="s">
        <v>300</v>
      </c>
      <c r="C108" s="66"/>
      <c r="D108" s="66"/>
      <c r="E108" s="100" t="s">
        <v>151</v>
      </c>
      <c r="F108" s="34" t="s">
        <v>3</v>
      </c>
      <c r="G108" s="133">
        <v>36</v>
      </c>
      <c r="H108" s="177">
        <v>0</v>
      </c>
      <c r="I108" s="181">
        <f t="shared" si="9"/>
        <v>0</v>
      </c>
      <c r="J108" s="182"/>
    </row>
    <row r="109" spans="1:10" ht="12">
      <c r="A109" s="8" t="s">
        <v>106</v>
      </c>
      <c r="B109" s="23" t="s">
        <v>301</v>
      </c>
      <c r="C109" s="62" t="s">
        <v>211</v>
      </c>
      <c r="D109" s="62"/>
      <c r="E109" s="45" t="s">
        <v>77</v>
      </c>
      <c r="F109" s="94" t="s">
        <v>12</v>
      </c>
      <c r="G109" s="137" t="s">
        <v>12</v>
      </c>
      <c r="H109" s="180" t="s">
        <v>12</v>
      </c>
      <c r="I109" s="118" t="s">
        <v>12</v>
      </c>
      <c r="J109" s="183"/>
    </row>
    <row r="110" spans="1:10" ht="45.6">
      <c r="A110" s="16" t="s">
        <v>107</v>
      </c>
      <c r="B110" s="24" t="s">
        <v>302</v>
      </c>
      <c r="C110" s="63"/>
      <c r="D110" s="63"/>
      <c r="E110" s="101" t="s">
        <v>135</v>
      </c>
      <c r="F110" s="98" t="s">
        <v>14</v>
      </c>
      <c r="G110" s="133">
        <v>588</v>
      </c>
      <c r="H110" s="177">
        <v>0</v>
      </c>
      <c r="I110" s="181">
        <f>ROUND($G110*H110,2)</f>
        <v>0</v>
      </c>
      <c r="J110" s="182"/>
    </row>
    <row r="111" spans="1:10" ht="45.6">
      <c r="A111" s="16" t="s">
        <v>108</v>
      </c>
      <c r="B111" s="24" t="s">
        <v>303</v>
      </c>
      <c r="C111" s="67"/>
      <c r="D111" s="67"/>
      <c r="E111" s="43" t="s">
        <v>133</v>
      </c>
      <c r="F111" s="39" t="s">
        <v>14</v>
      </c>
      <c r="G111" s="133">
        <v>65</v>
      </c>
      <c r="H111" s="177">
        <v>0</v>
      </c>
      <c r="I111" s="181">
        <f>ROUND($G111*H111,2)</f>
        <v>0</v>
      </c>
      <c r="J111" s="182"/>
    </row>
    <row r="112" spans="1:10" ht="12">
      <c r="A112" s="8" t="s">
        <v>109</v>
      </c>
      <c r="B112" s="23" t="s">
        <v>304</v>
      </c>
      <c r="C112" s="62" t="s">
        <v>184</v>
      </c>
      <c r="D112" s="62"/>
      <c r="E112" s="37" t="s">
        <v>78</v>
      </c>
      <c r="F112" s="39" t="s">
        <v>12</v>
      </c>
      <c r="G112" s="119" t="s">
        <v>12</v>
      </c>
      <c r="H112" s="31" t="s">
        <v>12</v>
      </c>
      <c r="I112" s="118" t="s">
        <v>12</v>
      </c>
      <c r="J112" s="183"/>
    </row>
    <row r="113" spans="1:10" ht="34.200000000000003">
      <c r="A113" s="16" t="s">
        <v>110</v>
      </c>
      <c r="B113" s="24" t="s">
        <v>305</v>
      </c>
      <c r="C113" s="67"/>
      <c r="D113" s="67"/>
      <c r="E113" s="102" t="s">
        <v>152</v>
      </c>
      <c r="F113" s="39" t="s">
        <v>3</v>
      </c>
      <c r="G113" s="133">
        <v>25.2</v>
      </c>
      <c r="H113" s="177">
        <v>0</v>
      </c>
      <c r="I113" s="181">
        <f>ROUND($G113*H113,2)</f>
        <v>0</v>
      </c>
      <c r="J113" s="182"/>
    </row>
    <row r="114" spans="1:10" ht="22.8">
      <c r="A114" s="16"/>
      <c r="B114" s="23" t="s">
        <v>306</v>
      </c>
      <c r="C114" s="143" t="s">
        <v>391</v>
      </c>
      <c r="D114" s="143"/>
      <c r="E114" s="54" t="s">
        <v>328</v>
      </c>
      <c r="F114" s="34" t="s">
        <v>12</v>
      </c>
      <c r="G114" s="35" t="s">
        <v>12</v>
      </c>
      <c r="H114" s="32" t="s">
        <v>12</v>
      </c>
      <c r="I114" s="17" t="s">
        <v>12</v>
      </c>
      <c r="J114" s="183"/>
    </row>
    <row r="115" spans="1:10" ht="13.2">
      <c r="A115" s="16"/>
      <c r="B115" s="24" t="s">
        <v>307</v>
      </c>
      <c r="C115" s="61"/>
      <c r="D115" s="61"/>
      <c r="E115" s="95" t="s">
        <v>172</v>
      </c>
      <c r="F115" s="39" t="s">
        <v>14</v>
      </c>
      <c r="G115" s="133">
        <v>140</v>
      </c>
      <c r="H115" s="177">
        <v>0</v>
      </c>
      <c r="I115" s="181">
        <f t="shared" ref="I115:I116" si="10">ROUND($G115*H115,2)</f>
        <v>0</v>
      </c>
      <c r="J115" s="182"/>
    </row>
    <row r="116" spans="1:10" ht="19.5" customHeight="1">
      <c r="A116" s="16"/>
      <c r="B116" s="24" t="s">
        <v>308</v>
      </c>
      <c r="C116" s="67"/>
      <c r="D116" s="67"/>
      <c r="E116" s="95" t="s">
        <v>173</v>
      </c>
      <c r="F116" s="39" t="s">
        <v>14</v>
      </c>
      <c r="G116" s="133">
        <v>20</v>
      </c>
      <c r="H116" s="177">
        <v>0</v>
      </c>
      <c r="I116" s="181">
        <f t="shared" si="10"/>
        <v>0</v>
      </c>
      <c r="J116" s="182"/>
    </row>
    <row r="117" spans="1:10" ht="12">
      <c r="A117" s="8" t="s">
        <v>111</v>
      </c>
      <c r="B117" s="23" t="s">
        <v>309</v>
      </c>
      <c r="C117" s="29" t="s">
        <v>212</v>
      </c>
      <c r="D117" s="29"/>
      <c r="E117" s="104" t="s">
        <v>79</v>
      </c>
      <c r="F117" s="39" t="s">
        <v>12</v>
      </c>
      <c r="G117" s="56" t="s">
        <v>12</v>
      </c>
      <c r="H117" s="31" t="s">
        <v>12</v>
      </c>
      <c r="I117" s="118" t="s">
        <v>12</v>
      </c>
      <c r="J117" s="183"/>
    </row>
    <row r="118" spans="1:10" ht="19.5" customHeight="1">
      <c r="A118" s="16" t="s">
        <v>112</v>
      </c>
      <c r="B118" s="24" t="s">
        <v>310</v>
      </c>
      <c r="C118" s="66"/>
      <c r="D118" s="66"/>
      <c r="E118" s="105" t="s">
        <v>80</v>
      </c>
      <c r="F118" s="93" t="s">
        <v>2</v>
      </c>
      <c r="G118" s="133">
        <v>2</v>
      </c>
      <c r="H118" s="177">
        <v>0</v>
      </c>
      <c r="I118" s="181">
        <f t="shared" ref="I118:I119" si="11">ROUND($G118*H118,2)</f>
        <v>0</v>
      </c>
      <c r="J118" s="182"/>
    </row>
    <row r="119" spans="1:10" ht="22.8">
      <c r="A119" s="16" t="s">
        <v>113</v>
      </c>
      <c r="B119" s="24" t="s">
        <v>369</v>
      </c>
      <c r="C119" s="70"/>
      <c r="D119" s="70"/>
      <c r="E119" s="106" t="s">
        <v>136</v>
      </c>
      <c r="F119" s="107" t="s">
        <v>2</v>
      </c>
      <c r="G119" s="133">
        <v>14</v>
      </c>
      <c r="H119" s="177">
        <v>0</v>
      </c>
      <c r="I119" s="181">
        <f t="shared" si="11"/>
        <v>0</v>
      </c>
      <c r="J119" s="182"/>
    </row>
    <row r="120" spans="1:10" ht="12">
      <c r="A120" s="8" t="s">
        <v>114</v>
      </c>
      <c r="B120" s="23" t="s">
        <v>311</v>
      </c>
      <c r="C120" s="62" t="s">
        <v>213</v>
      </c>
      <c r="D120" s="62"/>
      <c r="E120" s="108" t="s">
        <v>81</v>
      </c>
      <c r="F120" s="28" t="s">
        <v>12</v>
      </c>
      <c r="G120" s="120" t="s">
        <v>12</v>
      </c>
      <c r="H120" s="129" t="s">
        <v>12</v>
      </c>
      <c r="I120" s="118" t="s">
        <v>12</v>
      </c>
      <c r="J120" s="183"/>
    </row>
    <row r="121" spans="1:10" ht="19.5" customHeight="1">
      <c r="A121" s="16" t="s">
        <v>115</v>
      </c>
      <c r="B121" s="24" t="s">
        <v>312</v>
      </c>
      <c r="C121" s="67"/>
      <c r="D121" s="63"/>
      <c r="E121" s="101" t="s">
        <v>174</v>
      </c>
      <c r="F121" s="98" t="s">
        <v>14</v>
      </c>
      <c r="G121" s="133">
        <v>145</v>
      </c>
      <c r="H121" s="177">
        <v>0</v>
      </c>
      <c r="I121" s="181">
        <f>ROUND($G121*H121,2)</f>
        <v>0</v>
      </c>
      <c r="J121" s="182"/>
    </row>
    <row r="122" spans="1:10" ht="12">
      <c r="A122" s="8" t="s">
        <v>116</v>
      </c>
      <c r="B122" s="23" t="s">
        <v>370</v>
      </c>
      <c r="C122" s="145" t="s">
        <v>333</v>
      </c>
      <c r="D122" s="145"/>
      <c r="E122" s="51" t="s">
        <v>334</v>
      </c>
      <c r="F122" s="28" t="s">
        <v>12</v>
      </c>
      <c r="G122" s="120" t="s">
        <v>12</v>
      </c>
      <c r="H122" s="129" t="s">
        <v>12</v>
      </c>
      <c r="I122" s="118" t="s">
        <v>12</v>
      </c>
      <c r="J122" s="183"/>
    </row>
    <row r="123" spans="1:10">
      <c r="A123" s="16" t="s">
        <v>117</v>
      </c>
      <c r="B123" s="24" t="s">
        <v>371</v>
      </c>
      <c r="C123" s="146"/>
      <c r="D123" s="146"/>
      <c r="E123" s="52" t="s">
        <v>335</v>
      </c>
      <c r="F123" s="50" t="s">
        <v>3</v>
      </c>
      <c r="G123" s="133">
        <v>20</v>
      </c>
      <c r="H123" s="177">
        <v>0</v>
      </c>
      <c r="I123" s="181">
        <f t="shared" ref="I123:I124" si="12">ROUND($G123*H123,2)</f>
        <v>0</v>
      </c>
      <c r="J123" s="182"/>
    </row>
    <row r="124" spans="1:10" ht="19.5" customHeight="1">
      <c r="A124" s="16"/>
      <c r="B124" s="24" t="s">
        <v>372</v>
      </c>
      <c r="C124" s="146"/>
      <c r="D124" s="146"/>
      <c r="E124" s="52" t="s">
        <v>336</v>
      </c>
      <c r="F124" s="50" t="s">
        <v>2</v>
      </c>
      <c r="G124" s="133">
        <v>4</v>
      </c>
      <c r="H124" s="177">
        <v>0</v>
      </c>
      <c r="I124" s="181">
        <f t="shared" si="12"/>
        <v>0</v>
      </c>
      <c r="J124" s="182"/>
    </row>
    <row r="125" spans="1:10" s="15" customFormat="1" ht="12.75" customHeight="1">
      <c r="A125" s="16" t="s">
        <v>119</v>
      </c>
      <c r="B125" s="26" t="s">
        <v>373</v>
      </c>
      <c r="C125" s="63" t="s">
        <v>214</v>
      </c>
      <c r="D125" s="168"/>
      <c r="E125" s="172" t="s">
        <v>313</v>
      </c>
      <c r="F125" s="53" t="s">
        <v>12</v>
      </c>
      <c r="G125" s="59" t="s">
        <v>12</v>
      </c>
      <c r="H125" s="31" t="s">
        <v>12</v>
      </c>
      <c r="I125" s="118" t="s">
        <v>12</v>
      </c>
      <c r="J125" s="183"/>
    </row>
    <row r="126" spans="1:10" s="15" customFormat="1" ht="19.5" customHeight="1">
      <c r="A126" s="16" t="s">
        <v>120</v>
      </c>
      <c r="B126" s="26" t="s">
        <v>374</v>
      </c>
      <c r="C126" s="67"/>
      <c r="D126" s="169"/>
      <c r="E126" s="173" t="s">
        <v>314</v>
      </c>
      <c r="F126" s="39" t="s">
        <v>3</v>
      </c>
      <c r="G126" s="133">
        <v>18</v>
      </c>
      <c r="H126" s="177">
        <v>0</v>
      </c>
      <c r="I126" s="181">
        <f>ROUND($G126*H126,2)</f>
        <v>0</v>
      </c>
      <c r="J126" s="182"/>
    </row>
    <row r="127" spans="1:10" ht="13.2">
      <c r="A127" s="16"/>
      <c r="B127" s="25"/>
      <c r="C127" s="71"/>
      <c r="D127" s="163"/>
      <c r="E127" s="109" t="s">
        <v>82</v>
      </c>
      <c r="F127" s="77"/>
      <c r="G127" s="42"/>
      <c r="H127" s="149" t="s">
        <v>12</v>
      </c>
      <c r="I127" s="150" t="s">
        <v>12</v>
      </c>
      <c r="J127" s="185"/>
    </row>
    <row r="128" spans="1:10" ht="12">
      <c r="A128" s="16"/>
      <c r="B128" s="25"/>
      <c r="C128" s="71"/>
      <c r="D128" s="163"/>
      <c r="E128" s="78" t="s">
        <v>171</v>
      </c>
      <c r="F128" s="118"/>
      <c r="G128" s="42"/>
      <c r="H128" s="149" t="s">
        <v>12</v>
      </c>
      <c r="I128" s="150" t="s">
        <v>12</v>
      </c>
      <c r="J128" s="7"/>
    </row>
    <row r="129" spans="1:10" ht="20.100000000000001" customHeight="1">
      <c r="A129" s="8"/>
      <c r="B129" s="23"/>
      <c r="C129" s="364" t="s">
        <v>376</v>
      </c>
      <c r="D129" s="365"/>
      <c r="E129" s="366"/>
      <c r="F129" s="140"/>
      <c r="G129" s="141"/>
      <c r="H129" s="151" t="s">
        <v>12</v>
      </c>
      <c r="I129" s="142">
        <f>SUM(I3:I128)</f>
        <v>0</v>
      </c>
    </row>
    <row r="130" spans="1:10" ht="26.4">
      <c r="B130" s="171" t="s">
        <v>378</v>
      </c>
      <c r="C130" s="367" t="s">
        <v>393</v>
      </c>
      <c r="D130" s="368"/>
      <c r="E130" s="369"/>
      <c r="F130" s="369"/>
      <c r="G130" s="369"/>
      <c r="H130" s="369"/>
      <c r="I130" s="370"/>
    </row>
    <row r="131" spans="1:10" ht="24">
      <c r="B131" s="19" t="s">
        <v>0</v>
      </c>
      <c r="C131" s="33" t="s">
        <v>222</v>
      </c>
      <c r="D131" s="170" t="s">
        <v>377</v>
      </c>
      <c r="E131" s="121" t="s">
        <v>219</v>
      </c>
      <c r="F131" s="123" t="s">
        <v>220</v>
      </c>
      <c r="G131" s="20" t="s">
        <v>1</v>
      </c>
      <c r="H131" s="21" t="s">
        <v>130</v>
      </c>
      <c r="I131" s="22" t="s">
        <v>118</v>
      </c>
    </row>
    <row r="132" spans="1:10" ht="13.2">
      <c r="B132" s="23" t="s">
        <v>252</v>
      </c>
      <c r="C132" s="9" t="s">
        <v>185</v>
      </c>
      <c r="D132" s="153"/>
      <c r="E132" s="11" t="s">
        <v>16</v>
      </c>
      <c r="F132" s="12"/>
      <c r="G132" s="131"/>
      <c r="H132" s="186"/>
      <c r="I132" s="187"/>
      <c r="J132" s="7"/>
    </row>
    <row r="133" spans="1:10" ht="24">
      <c r="B133" s="23"/>
      <c r="C133" s="147"/>
      <c r="D133" s="154"/>
      <c r="E133" s="55" t="s">
        <v>327</v>
      </c>
      <c r="F133" s="2"/>
      <c r="G133" s="132"/>
      <c r="H133" s="188"/>
      <c r="I133" s="189"/>
      <c r="J133" s="15"/>
    </row>
    <row r="134" spans="1:10" ht="13.2">
      <c r="B134" s="23" t="s">
        <v>253</v>
      </c>
      <c r="C134" s="29" t="s">
        <v>186</v>
      </c>
      <c r="D134" s="157"/>
      <c r="E134" s="79" t="s">
        <v>121</v>
      </c>
      <c r="F134" s="34" t="s">
        <v>12</v>
      </c>
      <c r="G134" s="35" t="s">
        <v>12</v>
      </c>
      <c r="H134" s="190" t="s">
        <v>12</v>
      </c>
      <c r="I134" s="191" t="s">
        <v>12</v>
      </c>
      <c r="J134" s="15"/>
    </row>
    <row r="135" spans="1:10" ht="13.2">
      <c r="B135" s="25"/>
      <c r="C135" s="69"/>
      <c r="D135" s="160"/>
      <c r="E135" s="80" t="s">
        <v>122</v>
      </c>
      <c r="F135" s="34" t="s">
        <v>12</v>
      </c>
      <c r="G135" s="35" t="s">
        <v>12</v>
      </c>
      <c r="H135" s="190" t="s">
        <v>12</v>
      </c>
      <c r="I135" s="191" t="s">
        <v>12</v>
      </c>
      <c r="J135" s="15"/>
    </row>
    <row r="136" spans="1:10" ht="13.2">
      <c r="B136" s="24" t="s">
        <v>254</v>
      </c>
      <c r="C136" s="63"/>
      <c r="D136" s="155"/>
      <c r="E136" s="44" t="s">
        <v>123</v>
      </c>
      <c r="F136" s="39" t="s">
        <v>18</v>
      </c>
      <c r="G136" s="133">
        <v>51731</v>
      </c>
      <c r="H136" s="192">
        <v>0</v>
      </c>
      <c r="I136" s="193">
        <f t="shared" ref="I136:I139" si="13">ROUND($G136*H136,2)</f>
        <v>0</v>
      </c>
      <c r="J136" s="194"/>
    </row>
    <row r="137" spans="1:10" ht="13.2">
      <c r="B137" s="24" t="s">
        <v>255</v>
      </c>
      <c r="C137" s="63"/>
      <c r="D137" s="155"/>
      <c r="E137" s="44" t="s">
        <v>124</v>
      </c>
      <c r="F137" s="39" t="s">
        <v>18</v>
      </c>
      <c r="G137" s="133">
        <v>52154</v>
      </c>
      <c r="H137" s="192">
        <v>0</v>
      </c>
      <c r="I137" s="193">
        <f t="shared" si="13"/>
        <v>0</v>
      </c>
      <c r="J137" s="194"/>
    </row>
    <row r="138" spans="1:10" ht="13.2">
      <c r="B138" s="24" t="s">
        <v>256</v>
      </c>
      <c r="C138" s="63"/>
      <c r="D138" s="155"/>
      <c r="E138" s="44" t="s">
        <v>126</v>
      </c>
      <c r="F138" s="39" t="s">
        <v>18</v>
      </c>
      <c r="G138" s="133">
        <v>2881</v>
      </c>
      <c r="H138" s="192">
        <v>0</v>
      </c>
      <c r="I138" s="193">
        <f t="shared" si="13"/>
        <v>0</v>
      </c>
      <c r="J138" s="194"/>
    </row>
    <row r="139" spans="1:10" ht="13.2">
      <c r="B139" s="24" t="s">
        <v>337</v>
      </c>
      <c r="C139" s="67"/>
      <c r="D139" s="161"/>
      <c r="E139" s="81" t="s">
        <v>315</v>
      </c>
      <c r="F139" s="39" t="s">
        <v>18</v>
      </c>
      <c r="G139" s="133">
        <v>2746</v>
      </c>
      <c r="H139" s="192">
        <v>0</v>
      </c>
      <c r="I139" s="193">
        <f t="shared" si="13"/>
        <v>0</v>
      </c>
      <c r="J139" s="194"/>
    </row>
    <row r="140" spans="1:10" ht="13.2">
      <c r="B140" s="25"/>
      <c r="C140" s="67"/>
      <c r="D140" s="161"/>
      <c r="E140" s="78" t="s">
        <v>26</v>
      </c>
      <c r="F140" s="39" t="s">
        <v>159</v>
      </c>
      <c r="G140" s="130"/>
      <c r="H140" s="195" t="s">
        <v>12</v>
      </c>
      <c r="I140" s="196" t="s">
        <v>12</v>
      </c>
      <c r="J140" s="15"/>
    </row>
    <row r="141" spans="1:10" ht="13.2">
      <c r="B141" s="23" t="s">
        <v>257</v>
      </c>
      <c r="C141" s="9" t="s">
        <v>187</v>
      </c>
      <c r="D141" s="153"/>
      <c r="E141" s="11" t="s">
        <v>27</v>
      </c>
      <c r="F141" s="12"/>
      <c r="G141" s="131"/>
      <c r="H141" s="186"/>
      <c r="I141" s="187"/>
      <c r="J141" s="7"/>
    </row>
    <row r="142" spans="1:10" s="5" customFormat="1" ht="24">
      <c r="A142" s="4"/>
      <c r="B142" s="23"/>
      <c r="C142" s="147"/>
      <c r="D142" s="154"/>
      <c r="E142" s="55" t="s">
        <v>327</v>
      </c>
      <c r="F142" s="2"/>
      <c r="G142" s="132"/>
      <c r="H142" s="188"/>
      <c r="I142" s="189"/>
      <c r="J142" s="15"/>
    </row>
    <row r="143" spans="1:10" ht="13.2">
      <c r="B143" s="23" t="s">
        <v>258</v>
      </c>
      <c r="C143" s="29" t="s">
        <v>188</v>
      </c>
      <c r="D143" s="157"/>
      <c r="E143" s="79" t="s">
        <v>29</v>
      </c>
      <c r="F143" s="34" t="s">
        <v>12</v>
      </c>
      <c r="G143" s="35" t="s">
        <v>12</v>
      </c>
      <c r="H143" s="190" t="s">
        <v>12</v>
      </c>
      <c r="I143" s="191" t="s">
        <v>12</v>
      </c>
      <c r="J143" s="15"/>
    </row>
    <row r="144" spans="1:10" ht="28.2" customHeight="1">
      <c r="B144" s="24" t="s">
        <v>343</v>
      </c>
      <c r="C144" s="66"/>
      <c r="D144" s="158"/>
      <c r="E144" s="79" t="s">
        <v>141</v>
      </c>
      <c r="F144" s="34" t="s">
        <v>15</v>
      </c>
      <c r="G144" s="133">
        <v>246</v>
      </c>
      <c r="H144" s="192">
        <v>0</v>
      </c>
      <c r="I144" s="193">
        <f>ROUND($G144*H144,2)</f>
        <v>0</v>
      </c>
      <c r="J144" s="194"/>
    </row>
    <row r="145" spans="2:10" ht="13.2">
      <c r="B145" s="23" t="s">
        <v>259</v>
      </c>
      <c r="C145" s="63" t="s">
        <v>189</v>
      </c>
      <c r="D145" s="63"/>
      <c r="E145" s="45" t="s">
        <v>32</v>
      </c>
      <c r="F145" s="39" t="s">
        <v>12</v>
      </c>
      <c r="G145" s="56" t="s">
        <v>12</v>
      </c>
      <c r="H145" s="197" t="s">
        <v>12</v>
      </c>
      <c r="I145" s="191" t="s">
        <v>12</v>
      </c>
      <c r="J145" s="15"/>
    </row>
    <row r="146" spans="2:10" ht="13.2">
      <c r="B146" s="24" t="s">
        <v>260</v>
      </c>
      <c r="C146" s="63"/>
      <c r="D146" s="63"/>
      <c r="E146" s="43" t="s">
        <v>153</v>
      </c>
      <c r="F146" s="34" t="s">
        <v>15</v>
      </c>
      <c r="G146" s="133">
        <v>75</v>
      </c>
      <c r="H146" s="192">
        <v>0</v>
      </c>
      <c r="I146" s="193">
        <f t="shared" ref="I146:I147" si="14">ROUND($G146*H146,2)</f>
        <v>0</v>
      </c>
      <c r="J146" s="194"/>
    </row>
    <row r="147" spans="2:10" ht="13.2">
      <c r="B147" s="24" t="s">
        <v>344</v>
      </c>
      <c r="C147" s="67"/>
      <c r="D147" s="67"/>
      <c r="E147" s="43" t="s">
        <v>142</v>
      </c>
      <c r="F147" s="34" t="s">
        <v>15</v>
      </c>
      <c r="G147" s="133">
        <v>1</v>
      </c>
      <c r="H147" s="192">
        <v>0</v>
      </c>
      <c r="I147" s="193">
        <f t="shared" si="14"/>
        <v>0</v>
      </c>
      <c r="J147" s="194"/>
    </row>
    <row r="148" spans="2:10" ht="13.2">
      <c r="B148" s="23" t="s">
        <v>261</v>
      </c>
      <c r="C148" s="63" t="s">
        <v>190</v>
      </c>
      <c r="D148" s="63"/>
      <c r="E148" s="45" t="s">
        <v>137</v>
      </c>
      <c r="F148" s="39" t="s">
        <v>12</v>
      </c>
      <c r="G148" s="56" t="s">
        <v>12</v>
      </c>
      <c r="H148" s="197" t="s">
        <v>12</v>
      </c>
      <c r="I148" s="198" t="s">
        <v>12</v>
      </c>
      <c r="J148" s="15"/>
    </row>
    <row r="149" spans="2:10" ht="13.2">
      <c r="B149" s="24" t="s">
        <v>262</v>
      </c>
      <c r="C149" s="63"/>
      <c r="D149" s="63"/>
      <c r="E149" s="43" t="s">
        <v>143</v>
      </c>
      <c r="F149" s="34" t="s">
        <v>15</v>
      </c>
      <c r="G149" s="133">
        <v>398</v>
      </c>
      <c r="H149" s="192">
        <v>0</v>
      </c>
      <c r="I149" s="193">
        <f>ROUND($G149*H149,2)</f>
        <v>0</v>
      </c>
      <c r="J149" s="194"/>
    </row>
    <row r="150" spans="2:10" ht="13.2">
      <c r="B150" s="23" t="s">
        <v>263</v>
      </c>
      <c r="C150" s="62" t="s">
        <v>193</v>
      </c>
      <c r="D150" s="62"/>
      <c r="E150" s="83" t="s">
        <v>41</v>
      </c>
      <c r="F150" s="34" t="s">
        <v>12</v>
      </c>
      <c r="G150" s="35" t="s">
        <v>12</v>
      </c>
      <c r="H150" s="190" t="s">
        <v>12</v>
      </c>
      <c r="I150" s="191" t="s">
        <v>12</v>
      </c>
      <c r="J150" s="15" t="s">
        <v>130</v>
      </c>
    </row>
    <row r="151" spans="2:10" ht="13.2">
      <c r="B151" s="24" t="s">
        <v>264</v>
      </c>
      <c r="C151" s="67"/>
      <c r="D151" s="67"/>
      <c r="E151" s="41" t="s">
        <v>145</v>
      </c>
      <c r="F151" s="34" t="s">
        <v>15</v>
      </c>
      <c r="G151" s="133">
        <v>25.8</v>
      </c>
      <c r="H151" s="192">
        <v>0</v>
      </c>
      <c r="I151" s="193">
        <f>ROUND($G151*H151,2)</f>
        <v>0</v>
      </c>
      <c r="J151" s="194"/>
    </row>
    <row r="152" spans="2:10" ht="13.2">
      <c r="B152" s="23" t="s">
        <v>265</v>
      </c>
      <c r="C152" s="62" t="s">
        <v>194</v>
      </c>
      <c r="D152" s="62"/>
      <c r="E152" s="45" t="s">
        <v>127</v>
      </c>
      <c r="F152" s="39" t="s">
        <v>12</v>
      </c>
      <c r="G152" s="56" t="s">
        <v>12</v>
      </c>
      <c r="H152" s="197" t="s">
        <v>12</v>
      </c>
      <c r="I152" s="191" t="s">
        <v>12</v>
      </c>
      <c r="J152" s="15"/>
    </row>
    <row r="153" spans="2:10" ht="13.2">
      <c r="B153" s="24" t="s">
        <v>266</v>
      </c>
      <c r="C153" s="67"/>
      <c r="D153" s="67"/>
      <c r="E153" s="41" t="s">
        <v>146</v>
      </c>
      <c r="F153" s="34" t="s">
        <v>15</v>
      </c>
      <c r="G153" s="133">
        <v>27</v>
      </c>
      <c r="H153" s="192">
        <v>0</v>
      </c>
      <c r="I153" s="193">
        <f>ROUND($G153*H153,2)</f>
        <v>0</v>
      </c>
      <c r="J153" s="194"/>
    </row>
    <row r="154" spans="2:10" ht="13.2">
      <c r="B154" s="25"/>
      <c r="C154" s="34"/>
      <c r="D154" s="162"/>
      <c r="E154" s="78" t="s">
        <v>45</v>
      </c>
      <c r="F154" s="34" t="s">
        <v>159</v>
      </c>
      <c r="G154" s="42"/>
      <c r="H154" s="195" t="s">
        <v>12</v>
      </c>
      <c r="I154" s="196" t="s">
        <v>12</v>
      </c>
      <c r="J154" s="15"/>
    </row>
    <row r="155" spans="2:10" ht="13.2">
      <c r="B155" s="23" t="s">
        <v>267</v>
      </c>
      <c r="C155" s="29" t="s">
        <v>196</v>
      </c>
      <c r="D155" s="157"/>
      <c r="E155" s="84" t="s">
        <v>147</v>
      </c>
      <c r="F155" s="34" t="s">
        <v>12</v>
      </c>
      <c r="G155" s="35" t="s">
        <v>12</v>
      </c>
      <c r="H155" s="190" t="s">
        <v>12</v>
      </c>
      <c r="I155" s="191" t="s">
        <v>12</v>
      </c>
      <c r="J155" s="15"/>
    </row>
    <row r="156" spans="2:10" ht="22.8">
      <c r="B156" s="24" t="s">
        <v>268</v>
      </c>
      <c r="C156" s="66"/>
      <c r="D156" s="158"/>
      <c r="E156" s="85" t="s">
        <v>148</v>
      </c>
      <c r="F156" s="34" t="s">
        <v>15</v>
      </c>
      <c r="G156" s="133">
        <v>53.5</v>
      </c>
      <c r="H156" s="192">
        <v>0</v>
      </c>
      <c r="I156" s="193">
        <f t="shared" ref="I156:I157" si="15">ROUND($G156*H156,2)</f>
        <v>0</v>
      </c>
      <c r="J156" s="194"/>
    </row>
    <row r="157" spans="2:10" ht="22.8">
      <c r="B157" s="24" t="s">
        <v>394</v>
      </c>
      <c r="C157" s="70"/>
      <c r="D157" s="199"/>
      <c r="E157" s="85" t="s">
        <v>149</v>
      </c>
      <c r="F157" s="34" t="s">
        <v>15</v>
      </c>
      <c r="G157" s="133">
        <v>2</v>
      </c>
      <c r="H157" s="192">
        <v>0</v>
      </c>
      <c r="I157" s="193">
        <f t="shared" si="15"/>
        <v>0</v>
      </c>
      <c r="J157" s="194"/>
    </row>
    <row r="158" spans="2:10" ht="13.2">
      <c r="B158" s="25"/>
      <c r="C158" s="70"/>
      <c r="D158" s="199"/>
      <c r="E158" s="78" t="s">
        <v>49</v>
      </c>
      <c r="F158" s="34" t="s">
        <v>159</v>
      </c>
      <c r="G158" s="134"/>
      <c r="H158" s="195" t="s">
        <v>12</v>
      </c>
      <c r="I158" s="196" t="s">
        <v>12</v>
      </c>
      <c r="J158" s="15"/>
    </row>
    <row r="159" spans="2:10" ht="13.2">
      <c r="B159" s="23" t="s">
        <v>271</v>
      </c>
      <c r="C159" s="9" t="s">
        <v>215</v>
      </c>
      <c r="D159" s="153"/>
      <c r="E159" s="11" t="s">
        <v>50</v>
      </c>
      <c r="F159" s="12"/>
      <c r="G159" s="135"/>
      <c r="H159" s="186"/>
      <c r="I159" s="187"/>
      <c r="J159" s="7"/>
    </row>
    <row r="160" spans="2:10" ht="24">
      <c r="B160" s="23"/>
      <c r="C160" s="147"/>
      <c r="D160" s="154"/>
      <c r="E160" s="55" t="s">
        <v>327</v>
      </c>
      <c r="F160" s="2"/>
      <c r="G160" s="136"/>
      <c r="H160" s="188"/>
      <c r="I160" s="189"/>
      <c r="J160" s="15"/>
    </row>
    <row r="161" spans="2:10" ht="13.2">
      <c r="B161" s="23" t="s">
        <v>395</v>
      </c>
      <c r="C161" s="29" t="s">
        <v>181</v>
      </c>
      <c r="D161" s="29"/>
      <c r="E161" s="45" t="s">
        <v>139</v>
      </c>
      <c r="F161" s="34" t="s">
        <v>12</v>
      </c>
      <c r="G161" s="56" t="s">
        <v>12</v>
      </c>
      <c r="H161" s="190" t="s">
        <v>12</v>
      </c>
      <c r="I161" s="191" t="s">
        <v>12</v>
      </c>
      <c r="J161" s="15"/>
    </row>
    <row r="162" spans="2:10" ht="22.8">
      <c r="B162" s="24" t="s">
        <v>359</v>
      </c>
      <c r="C162" s="72"/>
      <c r="D162" s="72"/>
      <c r="E162" s="124" t="s">
        <v>162</v>
      </c>
      <c r="F162" s="34" t="s">
        <v>3</v>
      </c>
      <c r="G162" s="133">
        <v>2</v>
      </c>
      <c r="H162" s="192">
        <v>0</v>
      </c>
      <c r="I162" s="193">
        <f>ROUND($G162*H162,2)</f>
        <v>0</v>
      </c>
      <c r="J162" s="194"/>
    </row>
    <row r="163" spans="2:10" ht="22.8">
      <c r="B163" s="24" t="s">
        <v>396</v>
      </c>
      <c r="C163" s="72"/>
      <c r="D163" s="72"/>
      <c r="E163" s="124" t="s">
        <v>176</v>
      </c>
      <c r="F163" s="34" t="s">
        <v>3</v>
      </c>
      <c r="G163" s="133">
        <v>1.8</v>
      </c>
      <c r="H163" s="192">
        <v>0</v>
      </c>
      <c r="I163" s="193">
        <f>ROUND($G163*H163,2)</f>
        <v>0</v>
      </c>
      <c r="J163" s="194"/>
    </row>
    <row r="164" spans="2:10" ht="13.2">
      <c r="B164" s="25"/>
      <c r="C164" s="71"/>
      <c r="D164" s="163"/>
      <c r="E164" s="78" t="s">
        <v>52</v>
      </c>
      <c r="F164" s="77" t="s">
        <v>159</v>
      </c>
      <c r="G164" s="42"/>
      <c r="H164" s="195" t="s">
        <v>12</v>
      </c>
      <c r="I164" s="196" t="s">
        <v>12</v>
      </c>
      <c r="J164" s="7"/>
    </row>
    <row r="165" spans="2:10" ht="13.2">
      <c r="B165" s="23" t="s">
        <v>273</v>
      </c>
      <c r="C165" s="9" t="s">
        <v>216</v>
      </c>
      <c r="D165" s="153"/>
      <c r="E165" s="11" t="s">
        <v>397</v>
      </c>
      <c r="F165" s="12"/>
      <c r="G165" s="131"/>
      <c r="H165" s="186"/>
      <c r="I165" s="187"/>
      <c r="J165" s="7"/>
    </row>
    <row r="166" spans="2:10" ht="24">
      <c r="B166" s="23"/>
      <c r="C166" s="147"/>
      <c r="D166" s="154"/>
      <c r="E166" s="55" t="s">
        <v>327</v>
      </c>
      <c r="F166" s="2"/>
      <c r="G166" s="132"/>
      <c r="H166" s="188"/>
      <c r="I166" s="189"/>
      <c r="J166" s="15"/>
    </row>
    <row r="167" spans="2:10" ht="13.2">
      <c r="B167" s="23" t="s">
        <v>274</v>
      </c>
      <c r="C167" s="62" t="s">
        <v>197</v>
      </c>
      <c r="D167" s="62"/>
      <c r="E167" s="45" t="s">
        <v>54</v>
      </c>
      <c r="F167" s="34" t="s">
        <v>12</v>
      </c>
      <c r="G167" s="35" t="s">
        <v>12</v>
      </c>
      <c r="H167" s="190" t="s">
        <v>12</v>
      </c>
      <c r="I167" s="191" t="s">
        <v>12</v>
      </c>
      <c r="J167" s="15"/>
    </row>
    <row r="168" spans="2:10" ht="34.200000000000003">
      <c r="B168" s="24" t="s">
        <v>275</v>
      </c>
      <c r="C168" s="63"/>
      <c r="D168" s="63"/>
      <c r="E168" s="54" t="s">
        <v>398</v>
      </c>
      <c r="F168" s="34" t="s">
        <v>13</v>
      </c>
      <c r="G168" s="133">
        <v>999</v>
      </c>
      <c r="H168" s="192">
        <v>0</v>
      </c>
      <c r="I168" s="193">
        <f>ROUND($G168*H168,2)</f>
        <v>0</v>
      </c>
      <c r="J168" s="194"/>
    </row>
    <row r="169" spans="2:10" ht="13.2">
      <c r="B169" s="23" t="s">
        <v>277</v>
      </c>
      <c r="C169" s="29" t="s">
        <v>182</v>
      </c>
      <c r="D169" s="29"/>
      <c r="E169" s="45" t="s">
        <v>161</v>
      </c>
      <c r="F169" s="39" t="s">
        <v>12</v>
      </c>
      <c r="G169" s="56" t="s">
        <v>12</v>
      </c>
      <c r="H169" s="197" t="s">
        <v>12</v>
      </c>
      <c r="I169" s="191" t="s">
        <v>12</v>
      </c>
      <c r="J169" s="15"/>
    </row>
    <row r="170" spans="2:10" ht="22.8">
      <c r="B170" s="24" t="s">
        <v>278</v>
      </c>
      <c r="C170" s="64"/>
      <c r="D170" s="64"/>
      <c r="E170" s="54" t="s">
        <v>384</v>
      </c>
      <c r="F170" s="34" t="s">
        <v>13</v>
      </c>
      <c r="G170" s="133">
        <v>210</v>
      </c>
      <c r="H170" s="192">
        <v>0</v>
      </c>
      <c r="I170" s="193">
        <f>ROUND($G170*H170,2)</f>
        <v>0</v>
      </c>
      <c r="J170" s="194"/>
    </row>
    <row r="171" spans="2:10" ht="13.2">
      <c r="B171" s="23" t="s">
        <v>385</v>
      </c>
      <c r="C171" s="29" t="s">
        <v>386</v>
      </c>
      <c r="D171" s="29"/>
      <c r="E171" s="45" t="s">
        <v>387</v>
      </c>
      <c r="F171" s="39" t="s">
        <v>12</v>
      </c>
      <c r="G171" s="56" t="s">
        <v>12</v>
      </c>
      <c r="H171" s="197" t="s">
        <v>12</v>
      </c>
      <c r="I171" s="191" t="s">
        <v>12</v>
      </c>
      <c r="J171" s="15"/>
    </row>
    <row r="172" spans="2:10" ht="22.8">
      <c r="B172" s="24" t="s">
        <v>388</v>
      </c>
      <c r="C172" s="66"/>
      <c r="D172" s="66"/>
      <c r="E172" s="87" t="s">
        <v>389</v>
      </c>
      <c r="F172" s="34" t="s">
        <v>13</v>
      </c>
      <c r="G172" s="133">
        <v>130.4</v>
      </c>
      <c r="H172" s="192">
        <v>0</v>
      </c>
      <c r="I172" s="193">
        <f>ROUND($G172*H172,2)</f>
        <v>0</v>
      </c>
      <c r="J172" s="194"/>
    </row>
    <row r="173" spans="2:10" ht="13.2">
      <c r="B173" s="23" t="s">
        <v>279</v>
      </c>
      <c r="C173" s="29" t="s">
        <v>399</v>
      </c>
      <c r="D173" s="29"/>
      <c r="E173" s="45" t="s">
        <v>400</v>
      </c>
      <c r="F173" s="39" t="s">
        <v>12</v>
      </c>
      <c r="G173" s="56" t="s">
        <v>12</v>
      </c>
      <c r="H173" s="197" t="s">
        <v>12</v>
      </c>
      <c r="I173" s="198" t="s">
        <v>12</v>
      </c>
      <c r="J173" s="15"/>
    </row>
    <row r="174" spans="2:10" ht="22.8">
      <c r="B174" s="24" t="s">
        <v>280</v>
      </c>
      <c r="C174" s="66"/>
      <c r="D174" s="66"/>
      <c r="E174" s="200" t="s">
        <v>401</v>
      </c>
      <c r="F174" s="67" t="s">
        <v>13</v>
      </c>
      <c r="G174" s="133">
        <v>284</v>
      </c>
      <c r="H174" s="192">
        <v>0</v>
      </c>
      <c r="I174" s="193">
        <f>ROUND($G174*H174,2)</f>
        <v>0</v>
      </c>
      <c r="J174" s="194"/>
    </row>
    <row r="175" spans="2:10" ht="13.2">
      <c r="B175" s="25"/>
      <c r="C175" s="71"/>
      <c r="D175" s="163"/>
      <c r="E175" s="78" t="s">
        <v>60</v>
      </c>
      <c r="F175" s="77" t="s">
        <v>159</v>
      </c>
      <c r="G175" s="42"/>
      <c r="H175" s="195" t="s">
        <v>12</v>
      </c>
      <c r="I175" s="196" t="s">
        <v>12</v>
      </c>
      <c r="J175" s="15"/>
    </row>
    <row r="176" spans="2:10" ht="13.2">
      <c r="B176" s="23" t="s">
        <v>281</v>
      </c>
      <c r="C176" s="18" t="s">
        <v>199</v>
      </c>
      <c r="D176" s="164"/>
      <c r="E176" s="13" t="s">
        <v>87</v>
      </c>
      <c r="F176" s="14"/>
      <c r="G176" s="131"/>
      <c r="H176" s="201"/>
      <c r="I176" s="187"/>
      <c r="J176" s="7"/>
    </row>
    <row r="177" spans="2:10" ht="24">
      <c r="B177" s="23"/>
      <c r="C177" s="147"/>
      <c r="D177" s="154"/>
      <c r="E177" s="55" t="s">
        <v>327</v>
      </c>
      <c r="F177" s="2"/>
      <c r="G177" s="57"/>
      <c r="H177" s="188"/>
      <c r="I177" s="202"/>
      <c r="J177" s="15"/>
    </row>
    <row r="178" spans="2:10" ht="13.2">
      <c r="B178" s="23" t="s">
        <v>282</v>
      </c>
      <c r="C178" s="29" t="s">
        <v>200</v>
      </c>
      <c r="D178" s="65"/>
      <c r="E178" s="88" t="s">
        <v>88</v>
      </c>
      <c r="F178" s="34" t="s">
        <v>12</v>
      </c>
      <c r="G178" s="89" t="s">
        <v>12</v>
      </c>
      <c r="H178" s="190" t="s">
        <v>12</v>
      </c>
      <c r="I178" s="191" t="s">
        <v>12</v>
      </c>
      <c r="J178" s="15"/>
    </row>
    <row r="179" spans="2:10" ht="22.8">
      <c r="B179" s="24" t="s">
        <v>283</v>
      </c>
      <c r="C179" s="73"/>
      <c r="D179" s="73"/>
      <c r="E179" s="43" t="s">
        <v>402</v>
      </c>
      <c r="F179" s="34" t="s">
        <v>2</v>
      </c>
      <c r="G179" s="133">
        <v>4</v>
      </c>
      <c r="H179" s="192">
        <v>0</v>
      </c>
      <c r="I179" s="193">
        <f>ROUND($G179*H179,2)</f>
        <v>0</v>
      </c>
      <c r="J179" s="194"/>
    </row>
    <row r="180" spans="2:10" ht="13.2">
      <c r="B180" s="23" t="s">
        <v>360</v>
      </c>
      <c r="C180" s="29" t="s">
        <v>201</v>
      </c>
      <c r="D180" s="29"/>
      <c r="E180" s="37" t="s">
        <v>392</v>
      </c>
      <c r="F180" s="34" t="s">
        <v>12</v>
      </c>
      <c r="G180" s="89" t="s">
        <v>12</v>
      </c>
      <c r="H180" s="190" t="s">
        <v>12</v>
      </c>
      <c r="I180" s="191" t="s">
        <v>12</v>
      </c>
      <c r="J180" s="15"/>
    </row>
    <row r="181" spans="2:10" ht="22.8">
      <c r="B181" s="24" t="s">
        <v>361</v>
      </c>
      <c r="C181" s="74"/>
      <c r="D181" s="74"/>
      <c r="E181" s="43" t="s">
        <v>403</v>
      </c>
      <c r="F181" s="34" t="s">
        <v>3</v>
      </c>
      <c r="G181" s="133">
        <v>33</v>
      </c>
      <c r="H181" s="192">
        <v>0</v>
      </c>
      <c r="I181" s="193">
        <f t="shared" ref="I181:I182" si="16">ROUND($G181*H181,2)</f>
        <v>0</v>
      </c>
      <c r="J181" s="194"/>
    </row>
    <row r="182" spans="2:10" ht="22.8">
      <c r="B182" s="24" t="s">
        <v>362</v>
      </c>
      <c r="C182" s="74"/>
      <c r="D182" s="74"/>
      <c r="E182" s="43" t="s">
        <v>92</v>
      </c>
      <c r="F182" s="34" t="s">
        <v>3</v>
      </c>
      <c r="G182" s="133">
        <v>7.7</v>
      </c>
      <c r="H182" s="192">
        <v>0</v>
      </c>
      <c r="I182" s="193">
        <f t="shared" si="16"/>
        <v>0</v>
      </c>
      <c r="J182" s="194"/>
    </row>
    <row r="183" spans="2:10" ht="13.2">
      <c r="B183" s="24" t="s">
        <v>404</v>
      </c>
      <c r="C183" s="74"/>
      <c r="D183" s="74"/>
      <c r="E183" s="43" t="s">
        <v>93</v>
      </c>
      <c r="F183" s="34" t="s">
        <v>3</v>
      </c>
      <c r="G183" s="133">
        <v>14.1</v>
      </c>
      <c r="H183" s="192">
        <v>0</v>
      </c>
      <c r="I183" s="193">
        <f>ROUND($G183*H183,2)</f>
        <v>0</v>
      </c>
      <c r="J183" s="194"/>
    </row>
    <row r="184" spans="2:10" ht="22.8">
      <c r="B184" s="24" t="s">
        <v>405</v>
      </c>
      <c r="C184" s="74"/>
      <c r="D184" s="74"/>
      <c r="E184" s="90" t="s">
        <v>406</v>
      </c>
      <c r="F184" s="34" t="s">
        <v>2</v>
      </c>
      <c r="G184" s="133">
        <v>1</v>
      </c>
      <c r="H184" s="192">
        <v>0</v>
      </c>
      <c r="I184" s="193">
        <f>ROUND($G184*H184,2)</f>
        <v>0</v>
      </c>
      <c r="J184" s="194"/>
    </row>
    <row r="185" spans="2:10" ht="13.2">
      <c r="B185" s="25"/>
      <c r="C185" s="55"/>
      <c r="D185" s="165"/>
      <c r="E185" s="91" t="s">
        <v>94</v>
      </c>
      <c r="F185" s="77" t="s">
        <v>159</v>
      </c>
      <c r="G185" s="48"/>
      <c r="H185" s="195" t="s">
        <v>12</v>
      </c>
      <c r="I185" s="196" t="s">
        <v>12</v>
      </c>
      <c r="J185" s="7"/>
    </row>
    <row r="186" spans="2:10" ht="13.2">
      <c r="B186" s="23" t="s">
        <v>284</v>
      </c>
      <c r="C186" s="18" t="s">
        <v>202</v>
      </c>
      <c r="D186" s="164"/>
      <c r="E186" s="13" t="s">
        <v>61</v>
      </c>
      <c r="F186" s="14"/>
      <c r="G186" s="135"/>
      <c r="H186" s="201"/>
      <c r="I186" s="187"/>
      <c r="J186" s="7"/>
    </row>
    <row r="187" spans="2:10" ht="24">
      <c r="B187" s="23"/>
      <c r="C187" s="147"/>
      <c r="D187" s="154"/>
      <c r="E187" s="55" t="s">
        <v>327</v>
      </c>
      <c r="F187" s="2"/>
      <c r="G187" s="136"/>
      <c r="H187" s="188"/>
      <c r="I187" s="189"/>
      <c r="J187" s="15"/>
    </row>
    <row r="188" spans="2:10" ht="13.2">
      <c r="B188" s="23" t="s">
        <v>363</v>
      </c>
      <c r="C188" s="29" t="s">
        <v>203</v>
      </c>
      <c r="D188" s="157"/>
      <c r="E188" s="36" t="s">
        <v>157</v>
      </c>
      <c r="F188" s="34" t="s">
        <v>12</v>
      </c>
      <c r="G188" s="35" t="s">
        <v>12</v>
      </c>
      <c r="H188" s="190" t="s">
        <v>12</v>
      </c>
      <c r="I188" s="191" t="s">
        <v>12</v>
      </c>
      <c r="J188" s="15"/>
    </row>
    <row r="189" spans="2:10" ht="13.2">
      <c r="B189" s="25"/>
      <c r="C189" s="66"/>
      <c r="D189" s="158"/>
      <c r="E189" s="36" t="s">
        <v>158</v>
      </c>
      <c r="F189" s="34" t="s">
        <v>12</v>
      </c>
      <c r="G189" s="35" t="s">
        <v>12</v>
      </c>
      <c r="H189" s="190" t="s">
        <v>12</v>
      </c>
      <c r="I189" s="191" t="s">
        <v>12</v>
      </c>
      <c r="J189" s="15"/>
    </row>
    <row r="190" spans="2:10" ht="13.2">
      <c r="B190" s="24" t="s">
        <v>364</v>
      </c>
      <c r="C190" s="64"/>
      <c r="D190" s="156"/>
      <c r="E190" s="44" t="s">
        <v>407</v>
      </c>
      <c r="F190" s="34" t="s">
        <v>2</v>
      </c>
      <c r="G190" s="133">
        <v>1</v>
      </c>
      <c r="H190" s="192">
        <v>0</v>
      </c>
      <c r="I190" s="193">
        <f t="shared" ref="I190:I192" si="17">ROUND($G190*H190,2)</f>
        <v>0</v>
      </c>
      <c r="J190" s="194"/>
    </row>
    <row r="191" spans="2:10" ht="13.2">
      <c r="B191" s="24" t="s">
        <v>365</v>
      </c>
      <c r="C191" s="64"/>
      <c r="D191" s="156"/>
      <c r="E191" s="44" t="s">
        <v>408</v>
      </c>
      <c r="F191" s="34" t="s">
        <v>2</v>
      </c>
      <c r="G191" s="133">
        <v>1</v>
      </c>
      <c r="H191" s="192">
        <v>0</v>
      </c>
      <c r="I191" s="193">
        <f t="shared" si="17"/>
        <v>0</v>
      </c>
      <c r="J191" s="194"/>
    </row>
    <row r="192" spans="2:10" ht="13.2">
      <c r="B192" s="24" t="s">
        <v>366</v>
      </c>
      <c r="C192" s="64"/>
      <c r="D192" s="156"/>
      <c r="E192" s="44" t="s">
        <v>409</v>
      </c>
      <c r="F192" s="34" t="s">
        <v>2</v>
      </c>
      <c r="G192" s="133">
        <v>10</v>
      </c>
      <c r="H192" s="192">
        <v>0</v>
      </c>
      <c r="I192" s="193">
        <f t="shared" si="17"/>
        <v>0</v>
      </c>
      <c r="J192" s="194"/>
    </row>
    <row r="193" spans="2:10" ht="13.2">
      <c r="B193" s="25"/>
      <c r="C193" s="71"/>
      <c r="D193" s="163"/>
      <c r="E193" s="78" t="s">
        <v>64</v>
      </c>
      <c r="F193" s="77" t="s">
        <v>159</v>
      </c>
      <c r="G193" s="48"/>
      <c r="H193" s="195" t="s">
        <v>12</v>
      </c>
      <c r="I193" s="196" t="s">
        <v>12</v>
      </c>
      <c r="J193" s="7"/>
    </row>
    <row r="194" spans="2:10" ht="13.2">
      <c r="B194" s="23" t="s">
        <v>285</v>
      </c>
      <c r="C194" s="9" t="s">
        <v>204</v>
      </c>
      <c r="D194" s="153"/>
      <c r="E194" s="11" t="s">
        <v>65</v>
      </c>
      <c r="F194" s="12"/>
      <c r="G194" s="131"/>
      <c r="H194" s="186"/>
      <c r="I194" s="187"/>
      <c r="J194" s="7"/>
    </row>
    <row r="195" spans="2:10" ht="24">
      <c r="B195" s="23"/>
      <c r="C195" s="147"/>
      <c r="D195" s="154"/>
      <c r="E195" s="55" t="s">
        <v>327</v>
      </c>
      <c r="F195" s="2"/>
      <c r="G195" s="132"/>
      <c r="H195" s="188"/>
      <c r="I195" s="189"/>
      <c r="J195" s="15"/>
    </row>
    <row r="196" spans="2:10" ht="13.2">
      <c r="B196" s="23" t="s">
        <v>286</v>
      </c>
      <c r="C196" s="75" t="s">
        <v>205</v>
      </c>
      <c r="D196" s="166"/>
      <c r="E196" s="36" t="s">
        <v>131</v>
      </c>
      <c r="F196" s="34" t="s">
        <v>12</v>
      </c>
      <c r="G196" s="35" t="s">
        <v>12</v>
      </c>
      <c r="H196" s="190" t="s">
        <v>12</v>
      </c>
      <c r="I196" s="191" t="s">
        <v>12</v>
      </c>
      <c r="J196" s="15"/>
    </row>
    <row r="197" spans="2:10" ht="45.6">
      <c r="B197" s="24" t="s">
        <v>287</v>
      </c>
      <c r="C197" s="76"/>
      <c r="D197" s="167"/>
      <c r="E197" s="44" t="s">
        <v>132</v>
      </c>
      <c r="F197" s="39" t="s">
        <v>3</v>
      </c>
      <c r="G197" s="133">
        <v>22.4</v>
      </c>
      <c r="H197" s="192">
        <v>0</v>
      </c>
      <c r="I197" s="193">
        <f>ROUND($G197*H197,2)</f>
        <v>0</v>
      </c>
      <c r="J197" s="194"/>
    </row>
    <row r="198" spans="2:10" ht="13.2">
      <c r="B198" s="23" t="s">
        <v>367</v>
      </c>
      <c r="C198" s="75" t="s">
        <v>206</v>
      </c>
      <c r="D198" s="166"/>
      <c r="E198" s="36" t="s">
        <v>66</v>
      </c>
      <c r="F198" s="34" t="s">
        <v>12</v>
      </c>
      <c r="G198" s="58" t="s">
        <v>12</v>
      </c>
      <c r="H198" s="190" t="s">
        <v>12</v>
      </c>
      <c r="I198" s="191" t="s">
        <v>12</v>
      </c>
      <c r="J198" s="15"/>
    </row>
    <row r="199" spans="2:10" ht="34.200000000000003">
      <c r="B199" s="24" t="s">
        <v>368</v>
      </c>
      <c r="C199" s="203"/>
      <c r="D199" s="204"/>
      <c r="E199" s="49" t="s">
        <v>134</v>
      </c>
      <c r="F199" s="39" t="s">
        <v>3</v>
      </c>
      <c r="G199" s="133">
        <v>37.200000000000003</v>
      </c>
      <c r="H199" s="192">
        <v>0</v>
      </c>
      <c r="I199" s="193">
        <f>ROUND($G199*H199,2)</f>
        <v>0</v>
      </c>
      <c r="J199" s="194"/>
    </row>
    <row r="200" spans="2:10" ht="13.2">
      <c r="B200" s="25"/>
      <c r="C200" s="68"/>
      <c r="D200" s="159"/>
      <c r="E200" s="78" t="s">
        <v>67</v>
      </c>
      <c r="F200" s="77" t="s">
        <v>159</v>
      </c>
      <c r="G200" s="48"/>
      <c r="H200" s="195" t="s">
        <v>12</v>
      </c>
      <c r="I200" s="196" t="s">
        <v>12</v>
      </c>
      <c r="J200" s="7"/>
    </row>
    <row r="201" spans="2:10" ht="13.2">
      <c r="B201" s="23" t="s">
        <v>292</v>
      </c>
      <c r="C201" s="9" t="s">
        <v>208</v>
      </c>
      <c r="D201" s="153"/>
      <c r="E201" s="11" t="s">
        <v>71</v>
      </c>
      <c r="F201" s="12"/>
      <c r="G201" s="131"/>
      <c r="H201" s="186"/>
      <c r="I201" s="187"/>
      <c r="J201" s="7"/>
    </row>
    <row r="202" spans="2:10" ht="24">
      <c r="B202" s="23"/>
      <c r="C202" s="147"/>
      <c r="D202" s="154"/>
      <c r="E202" s="55" t="s">
        <v>327</v>
      </c>
      <c r="F202" s="2"/>
      <c r="G202" s="132"/>
      <c r="H202" s="189"/>
      <c r="I202" s="189"/>
      <c r="J202" s="15"/>
    </row>
    <row r="203" spans="2:10" ht="13.2">
      <c r="B203" s="23" t="s">
        <v>293</v>
      </c>
      <c r="C203" s="62" t="s">
        <v>209</v>
      </c>
      <c r="D203" s="62"/>
      <c r="E203" s="92" t="s">
        <v>73</v>
      </c>
      <c r="F203" s="93" t="s">
        <v>12</v>
      </c>
      <c r="G203" s="94" t="s">
        <v>12</v>
      </c>
      <c r="H203" s="205" t="s">
        <v>12</v>
      </c>
      <c r="I203" s="191" t="s">
        <v>12</v>
      </c>
      <c r="J203" s="15"/>
    </row>
    <row r="204" spans="2:10" ht="13.2">
      <c r="B204" s="24" t="s">
        <v>294</v>
      </c>
      <c r="C204" s="67"/>
      <c r="D204" s="67"/>
      <c r="E204" s="90" t="s">
        <v>163</v>
      </c>
      <c r="F204" s="98" t="s">
        <v>14</v>
      </c>
      <c r="G204" s="133">
        <v>402</v>
      </c>
      <c r="H204" s="192">
        <v>0</v>
      </c>
      <c r="I204" s="193">
        <f>ROUND($G204*H204,2)</f>
        <v>0</v>
      </c>
      <c r="J204" s="194"/>
    </row>
    <row r="205" spans="2:10" ht="13.2">
      <c r="B205" s="23" t="s">
        <v>295</v>
      </c>
      <c r="C205" s="29" t="s">
        <v>210</v>
      </c>
      <c r="D205" s="29"/>
      <c r="E205" s="92" t="s">
        <v>75</v>
      </c>
      <c r="F205" s="93" t="s">
        <v>12</v>
      </c>
      <c r="G205" s="94" t="s">
        <v>12</v>
      </c>
      <c r="H205" s="205" t="s">
        <v>12</v>
      </c>
      <c r="I205" s="191" t="s">
        <v>12</v>
      </c>
      <c r="J205" s="15"/>
    </row>
    <row r="206" spans="2:10" ht="34.799999999999997">
      <c r="B206" s="24" t="s">
        <v>296</v>
      </c>
      <c r="C206" s="66"/>
      <c r="D206" s="66"/>
      <c r="E206" s="90" t="s">
        <v>251</v>
      </c>
      <c r="F206" s="93" t="s">
        <v>3</v>
      </c>
      <c r="G206" s="133">
        <v>25</v>
      </c>
      <c r="H206" s="192">
        <v>0</v>
      </c>
      <c r="I206" s="193">
        <f>ROUND($G206*H206,2)</f>
        <v>0</v>
      </c>
      <c r="J206" s="194"/>
    </row>
    <row r="207" spans="2:10" ht="13.2">
      <c r="B207" s="24" t="s">
        <v>297</v>
      </c>
      <c r="C207" s="70"/>
      <c r="D207" s="64"/>
      <c r="E207" s="99" t="s">
        <v>140</v>
      </c>
      <c r="F207" s="93" t="s">
        <v>2</v>
      </c>
      <c r="G207" s="206">
        <v>4</v>
      </c>
      <c r="H207" s="192">
        <v>0</v>
      </c>
      <c r="I207" s="193">
        <f>ROUND($G207*H207,2)</f>
        <v>0</v>
      </c>
      <c r="J207" s="194"/>
    </row>
    <row r="208" spans="2:10" ht="13.2">
      <c r="B208" s="23" t="s">
        <v>298</v>
      </c>
      <c r="C208" s="29" t="s">
        <v>183</v>
      </c>
      <c r="D208" s="157"/>
      <c r="E208" s="36" t="s">
        <v>76</v>
      </c>
      <c r="F208" s="34" t="s">
        <v>12</v>
      </c>
      <c r="G208" s="35" t="s">
        <v>12</v>
      </c>
      <c r="H208" s="190" t="s">
        <v>12</v>
      </c>
      <c r="I208" s="191" t="s">
        <v>12</v>
      </c>
      <c r="J208" s="15"/>
    </row>
    <row r="209" spans="1:10" ht="22.8">
      <c r="B209" s="24" t="s">
        <v>299</v>
      </c>
      <c r="C209" s="66"/>
      <c r="D209" s="158"/>
      <c r="E209" s="44" t="s">
        <v>164</v>
      </c>
      <c r="F209" s="39" t="s">
        <v>14</v>
      </c>
      <c r="G209" s="133">
        <v>157</v>
      </c>
      <c r="H209" s="192">
        <v>0</v>
      </c>
      <c r="I209" s="193">
        <f t="shared" ref="I209:I210" si="18">ROUND($G209*H209,2)</f>
        <v>0</v>
      </c>
      <c r="J209" s="194"/>
    </row>
    <row r="210" spans="1:10" ht="22.8">
      <c r="B210" s="24" t="s">
        <v>300</v>
      </c>
      <c r="C210" s="66"/>
      <c r="D210" s="66"/>
      <c r="E210" s="100" t="s">
        <v>151</v>
      </c>
      <c r="F210" s="34" t="s">
        <v>3</v>
      </c>
      <c r="G210" s="133">
        <v>44</v>
      </c>
      <c r="H210" s="192">
        <v>0</v>
      </c>
      <c r="I210" s="193">
        <f t="shared" si="18"/>
        <v>0</v>
      </c>
      <c r="J210" s="194"/>
    </row>
    <row r="211" spans="1:10" ht="13.2">
      <c r="B211" s="23" t="s">
        <v>301</v>
      </c>
      <c r="C211" s="62" t="s">
        <v>211</v>
      </c>
      <c r="D211" s="62"/>
      <c r="E211" s="45" t="s">
        <v>77</v>
      </c>
      <c r="F211" s="94" t="s">
        <v>12</v>
      </c>
      <c r="G211" s="137" t="s">
        <v>12</v>
      </c>
      <c r="H211" s="205" t="s">
        <v>12</v>
      </c>
      <c r="I211" s="191" t="s">
        <v>12</v>
      </c>
      <c r="J211" s="15"/>
    </row>
    <row r="212" spans="1:10" ht="45.6">
      <c r="B212" s="24" t="s">
        <v>302</v>
      </c>
      <c r="C212" s="63"/>
      <c r="D212" s="63"/>
      <c r="E212" s="101" t="s">
        <v>135</v>
      </c>
      <c r="F212" s="98" t="s">
        <v>14</v>
      </c>
      <c r="G212" s="133">
        <v>380</v>
      </c>
      <c r="H212" s="192">
        <v>0</v>
      </c>
      <c r="I212" s="193">
        <f>ROUND($G212*H212,2)</f>
        <v>0</v>
      </c>
      <c r="J212" s="194"/>
    </row>
    <row r="213" spans="1:10" ht="13.2">
      <c r="B213" s="23" t="s">
        <v>304</v>
      </c>
      <c r="C213" s="62" t="s">
        <v>184</v>
      </c>
      <c r="D213" s="62"/>
      <c r="E213" s="37" t="s">
        <v>78</v>
      </c>
      <c r="F213" s="39" t="s">
        <v>12</v>
      </c>
      <c r="G213" s="119" t="s">
        <v>12</v>
      </c>
      <c r="H213" s="197" t="s">
        <v>12</v>
      </c>
      <c r="I213" s="191" t="s">
        <v>12</v>
      </c>
      <c r="J213" s="15"/>
    </row>
    <row r="214" spans="1:10" ht="34.200000000000003">
      <c r="B214" s="24" t="s">
        <v>305</v>
      </c>
      <c r="C214" s="63"/>
      <c r="D214" s="63"/>
      <c r="E214" s="102" t="s">
        <v>152</v>
      </c>
      <c r="F214" s="39" t="s">
        <v>3</v>
      </c>
      <c r="G214" s="133">
        <v>31</v>
      </c>
      <c r="H214" s="192">
        <v>0</v>
      </c>
      <c r="I214" s="193">
        <f>ROUND($G214*H214,2)</f>
        <v>0</v>
      </c>
      <c r="J214" s="194"/>
    </row>
    <row r="215" spans="1:10" ht="13.2">
      <c r="B215" s="23" t="s">
        <v>410</v>
      </c>
      <c r="C215" s="29" t="s">
        <v>212</v>
      </c>
      <c r="D215" s="29"/>
      <c r="E215" s="104" t="s">
        <v>79</v>
      </c>
      <c r="F215" s="39" t="s">
        <v>12</v>
      </c>
      <c r="G215" s="56" t="s">
        <v>12</v>
      </c>
      <c r="H215" s="197" t="s">
        <v>12</v>
      </c>
      <c r="I215" s="191" t="s">
        <v>12</v>
      </c>
      <c r="J215" s="15"/>
    </row>
    <row r="216" spans="1:10" ht="13.2">
      <c r="B216" s="24" t="s">
        <v>411</v>
      </c>
      <c r="C216" s="66"/>
      <c r="D216" s="66"/>
      <c r="E216" s="105" t="s">
        <v>80</v>
      </c>
      <c r="F216" s="93" t="s">
        <v>2</v>
      </c>
      <c r="G216" s="133">
        <v>2</v>
      </c>
      <c r="H216" s="192">
        <v>0</v>
      </c>
      <c r="I216" s="193">
        <f t="shared" ref="I216:I217" si="19">ROUND($G216*H216,2)</f>
        <v>0</v>
      </c>
      <c r="J216" s="194"/>
    </row>
    <row r="217" spans="1:10" ht="22.8">
      <c r="B217" s="24" t="s">
        <v>412</v>
      </c>
      <c r="C217" s="70"/>
      <c r="D217" s="70"/>
      <c r="E217" s="106" t="s">
        <v>136</v>
      </c>
      <c r="F217" s="107" t="s">
        <v>2</v>
      </c>
      <c r="G217" s="133">
        <v>14</v>
      </c>
      <c r="H217" s="192">
        <v>0</v>
      </c>
      <c r="I217" s="193">
        <f t="shared" si="19"/>
        <v>0</v>
      </c>
      <c r="J217" s="194"/>
    </row>
    <row r="218" spans="1:10" ht="13.2">
      <c r="B218" s="23" t="s">
        <v>306</v>
      </c>
      <c r="C218" s="62" t="s">
        <v>213</v>
      </c>
      <c r="D218" s="62"/>
      <c r="E218" s="108" t="s">
        <v>81</v>
      </c>
      <c r="F218" s="28" t="s">
        <v>12</v>
      </c>
      <c r="G218" s="120" t="s">
        <v>12</v>
      </c>
      <c r="H218" s="207" t="s">
        <v>12</v>
      </c>
      <c r="I218" s="191" t="s">
        <v>12</v>
      </c>
      <c r="J218" s="15"/>
    </row>
    <row r="219" spans="1:10" ht="13.2">
      <c r="B219" s="24" t="s">
        <v>307</v>
      </c>
      <c r="C219" s="67"/>
      <c r="D219" s="67"/>
      <c r="E219" s="43" t="s">
        <v>174</v>
      </c>
      <c r="F219" s="39" t="s">
        <v>14</v>
      </c>
      <c r="G219" s="133">
        <v>79</v>
      </c>
      <c r="H219" s="192">
        <v>0</v>
      </c>
      <c r="I219" s="193">
        <f>ROUND($G219*H219,2)</f>
        <v>0</v>
      </c>
      <c r="J219" s="194"/>
    </row>
    <row r="220" spans="1:10" ht="13.2">
      <c r="B220" s="26" t="s">
        <v>413</v>
      </c>
      <c r="C220" s="63" t="s">
        <v>214</v>
      </c>
      <c r="D220" s="168"/>
      <c r="E220" s="172" t="s">
        <v>313</v>
      </c>
      <c r="F220" s="53" t="s">
        <v>12</v>
      </c>
      <c r="G220" s="59" t="s">
        <v>12</v>
      </c>
      <c r="H220" s="197" t="s">
        <v>12</v>
      </c>
      <c r="I220" s="191" t="s">
        <v>12</v>
      </c>
      <c r="J220" s="15"/>
    </row>
    <row r="221" spans="1:10" ht="13.2">
      <c r="B221" s="26" t="s">
        <v>310</v>
      </c>
      <c r="C221" s="67"/>
      <c r="D221" s="169"/>
      <c r="E221" s="173" t="s">
        <v>314</v>
      </c>
      <c r="F221" s="39" t="s">
        <v>3</v>
      </c>
      <c r="G221" s="133">
        <v>18</v>
      </c>
      <c r="H221" s="192">
        <v>0</v>
      </c>
      <c r="I221" s="193">
        <f>ROUND($G221*H221,2)</f>
        <v>0</v>
      </c>
      <c r="J221" s="194"/>
    </row>
    <row r="222" spans="1:10" ht="13.2">
      <c r="B222" s="25"/>
      <c r="C222" s="71"/>
      <c r="D222" s="163"/>
      <c r="E222" s="109" t="s">
        <v>82</v>
      </c>
      <c r="F222" s="77"/>
      <c r="G222" s="42"/>
      <c r="H222" s="195" t="s">
        <v>12</v>
      </c>
      <c r="I222" s="196" t="s">
        <v>12</v>
      </c>
      <c r="J222" s="7"/>
    </row>
    <row r="223" spans="1:10" ht="13.8">
      <c r="B223" s="23"/>
      <c r="C223" s="364" t="s">
        <v>376</v>
      </c>
      <c r="D223" s="365"/>
      <c r="E223" s="366"/>
      <c r="F223" s="208"/>
      <c r="G223" s="141"/>
      <c r="H223" s="151" t="s">
        <v>12</v>
      </c>
      <c r="I223" s="209">
        <f>SUM(I132:I222)</f>
        <v>0</v>
      </c>
    </row>
    <row r="224" spans="1:10" ht="36" customHeight="1">
      <c r="A224" s="27"/>
      <c r="B224" s="171" t="s">
        <v>378</v>
      </c>
      <c r="C224" s="367" t="s">
        <v>414</v>
      </c>
      <c r="D224" s="368"/>
      <c r="E224" s="369"/>
      <c r="F224" s="369"/>
      <c r="G224" s="369"/>
      <c r="H224" s="369"/>
      <c r="I224" s="370"/>
    </row>
    <row r="225" spans="1:10" ht="23.25" customHeight="1">
      <c r="A225" s="1" t="s">
        <v>0</v>
      </c>
      <c r="B225" s="19" t="s">
        <v>0</v>
      </c>
      <c r="C225" s="33" t="s">
        <v>222</v>
      </c>
      <c r="D225" s="170" t="s">
        <v>377</v>
      </c>
      <c r="E225" s="121" t="s">
        <v>219</v>
      </c>
      <c r="F225" s="123" t="s">
        <v>220</v>
      </c>
      <c r="G225" s="20" t="s">
        <v>1</v>
      </c>
      <c r="H225" s="21" t="s">
        <v>130</v>
      </c>
      <c r="I225" s="22" t="s">
        <v>118</v>
      </c>
      <c r="J225" s="210"/>
    </row>
    <row r="226" spans="1:10" ht="13.2">
      <c r="A226" s="8" t="s">
        <v>4</v>
      </c>
      <c r="B226" s="23" t="s">
        <v>252</v>
      </c>
      <c r="C226" s="9" t="s">
        <v>185</v>
      </c>
      <c r="D226" s="153"/>
      <c r="E226" s="11" t="s">
        <v>16</v>
      </c>
      <c r="F226" s="12"/>
      <c r="G226" s="211"/>
      <c r="H226" s="184"/>
      <c r="I226" s="178"/>
      <c r="J226" s="182"/>
    </row>
    <row r="227" spans="1:10" ht="24">
      <c r="A227" s="8"/>
      <c r="B227" s="23"/>
      <c r="C227" s="147"/>
      <c r="D227" s="154"/>
      <c r="E227" s="55" t="s">
        <v>327</v>
      </c>
      <c r="F227" s="2"/>
      <c r="G227" s="212"/>
      <c r="H227" s="213"/>
      <c r="I227" s="176"/>
      <c r="J227" s="182"/>
    </row>
    <row r="228" spans="1:10" ht="12">
      <c r="A228" s="8" t="s">
        <v>17</v>
      </c>
      <c r="B228" s="23" t="s">
        <v>253</v>
      </c>
      <c r="C228" s="29" t="s">
        <v>186</v>
      </c>
      <c r="D228" s="157"/>
      <c r="E228" s="79" t="s">
        <v>121</v>
      </c>
      <c r="F228" s="34" t="s">
        <v>12</v>
      </c>
      <c r="G228" s="35" t="s">
        <v>12</v>
      </c>
      <c r="H228" s="30" t="s">
        <v>12</v>
      </c>
      <c r="I228" s="118" t="s">
        <v>12</v>
      </c>
      <c r="J228" s="182"/>
    </row>
    <row r="229" spans="1:10">
      <c r="A229" s="16"/>
      <c r="B229" s="25"/>
      <c r="C229" s="69"/>
      <c r="D229" s="160"/>
      <c r="E229" s="80" t="s">
        <v>122</v>
      </c>
      <c r="F229" s="34" t="s">
        <v>12</v>
      </c>
      <c r="G229" s="35" t="s">
        <v>12</v>
      </c>
      <c r="H229" s="30" t="s">
        <v>12</v>
      </c>
      <c r="I229" s="118" t="s">
        <v>12</v>
      </c>
      <c r="J229" s="182"/>
    </row>
    <row r="230" spans="1:10" ht="19.5" customHeight="1">
      <c r="A230" s="16" t="s">
        <v>19</v>
      </c>
      <c r="B230" s="24" t="s">
        <v>254</v>
      </c>
      <c r="C230" s="63"/>
      <c r="D230" s="155"/>
      <c r="E230" s="44" t="s">
        <v>123</v>
      </c>
      <c r="F230" s="39" t="s">
        <v>18</v>
      </c>
      <c r="G230" s="214">
        <v>64392</v>
      </c>
      <c r="H230" s="177">
        <v>0</v>
      </c>
      <c r="I230" s="181">
        <f t="shared" ref="I230:I236" si="20">ROUND($G230*H230,2)</f>
        <v>0</v>
      </c>
      <c r="J230" s="182"/>
    </row>
    <row r="231" spans="1:10" ht="19.5" customHeight="1">
      <c r="A231" s="16" t="s">
        <v>20</v>
      </c>
      <c r="B231" s="24" t="s">
        <v>255</v>
      </c>
      <c r="C231" s="63"/>
      <c r="D231" s="155"/>
      <c r="E231" s="44" t="s">
        <v>124</v>
      </c>
      <c r="F231" s="39" t="s">
        <v>18</v>
      </c>
      <c r="G231" s="126">
        <v>49650</v>
      </c>
      <c r="H231" s="177">
        <v>0</v>
      </c>
      <c r="I231" s="181">
        <f t="shared" si="20"/>
        <v>0</v>
      </c>
      <c r="J231" s="182"/>
    </row>
    <row r="232" spans="1:10" ht="19.5" customHeight="1">
      <c r="A232" s="16" t="s">
        <v>21</v>
      </c>
      <c r="B232" s="24" t="s">
        <v>256</v>
      </c>
      <c r="C232" s="63"/>
      <c r="D232" s="155"/>
      <c r="E232" s="44" t="s">
        <v>166</v>
      </c>
      <c r="F232" s="39" t="s">
        <v>18</v>
      </c>
      <c r="G232" s="82">
        <v>1570</v>
      </c>
      <c r="H232" s="177">
        <v>0</v>
      </c>
      <c r="I232" s="181">
        <f t="shared" si="20"/>
        <v>0</v>
      </c>
      <c r="J232" s="182"/>
    </row>
    <row r="233" spans="1:10" ht="19.5" customHeight="1">
      <c r="A233" s="16" t="s">
        <v>22</v>
      </c>
      <c r="B233" s="24" t="s">
        <v>337</v>
      </c>
      <c r="C233" s="63"/>
      <c r="D233" s="155"/>
      <c r="E233" s="44" t="s">
        <v>125</v>
      </c>
      <c r="F233" s="39" t="s">
        <v>18</v>
      </c>
      <c r="G233" s="214">
        <v>17247</v>
      </c>
      <c r="H233" s="177">
        <v>0</v>
      </c>
      <c r="I233" s="181">
        <f t="shared" si="20"/>
        <v>0</v>
      </c>
      <c r="J233" s="182"/>
    </row>
    <row r="234" spans="1:10" ht="19.5" customHeight="1">
      <c r="A234" s="16" t="s">
        <v>23</v>
      </c>
      <c r="B234" s="24" t="s">
        <v>338</v>
      </c>
      <c r="C234" s="63"/>
      <c r="D234" s="155"/>
      <c r="E234" s="44" t="s">
        <v>126</v>
      </c>
      <c r="F234" s="39" t="s">
        <v>18</v>
      </c>
      <c r="G234" s="214">
        <v>4023</v>
      </c>
      <c r="H234" s="177">
        <v>0</v>
      </c>
      <c r="I234" s="181">
        <f t="shared" si="20"/>
        <v>0</v>
      </c>
      <c r="J234" s="182"/>
    </row>
    <row r="235" spans="1:10" ht="19.5" customHeight="1">
      <c r="A235" s="16" t="s">
        <v>25</v>
      </c>
      <c r="B235" s="24" t="s">
        <v>339</v>
      </c>
      <c r="C235" s="63"/>
      <c r="D235" s="155"/>
      <c r="E235" s="44" t="s">
        <v>415</v>
      </c>
      <c r="F235" s="39" t="s">
        <v>18</v>
      </c>
      <c r="G235" s="82">
        <v>6672</v>
      </c>
      <c r="H235" s="177">
        <v>0</v>
      </c>
      <c r="I235" s="181">
        <f t="shared" si="20"/>
        <v>0</v>
      </c>
      <c r="J235" s="182"/>
    </row>
    <row r="236" spans="1:10" ht="19.5" customHeight="1">
      <c r="A236" s="16" t="s">
        <v>84</v>
      </c>
      <c r="B236" s="24" t="s">
        <v>340</v>
      </c>
      <c r="C236" s="67"/>
      <c r="D236" s="161"/>
      <c r="E236" s="44" t="s">
        <v>416</v>
      </c>
      <c r="F236" s="39" t="s">
        <v>2</v>
      </c>
      <c r="G236" s="82">
        <v>71</v>
      </c>
      <c r="H236" s="177">
        <v>0</v>
      </c>
      <c r="I236" s="181">
        <f t="shared" si="20"/>
        <v>0</v>
      </c>
      <c r="J236" s="182"/>
    </row>
    <row r="237" spans="1:10" ht="12">
      <c r="A237" s="16"/>
      <c r="B237" s="25"/>
      <c r="C237" s="67"/>
      <c r="D237" s="161"/>
      <c r="E237" s="78" t="s">
        <v>26</v>
      </c>
      <c r="F237" s="39" t="s">
        <v>159</v>
      </c>
      <c r="G237" s="215"/>
      <c r="H237" s="149" t="s">
        <v>12</v>
      </c>
      <c r="I237" s="150" t="s">
        <v>12</v>
      </c>
      <c r="J237" s="182"/>
    </row>
    <row r="238" spans="1:10" ht="13.2">
      <c r="A238" s="8" t="s">
        <v>5</v>
      </c>
      <c r="B238" s="23" t="s">
        <v>257</v>
      </c>
      <c r="C238" s="9" t="s">
        <v>187</v>
      </c>
      <c r="D238" s="153"/>
      <c r="E238" s="11" t="s">
        <v>27</v>
      </c>
      <c r="F238" s="12"/>
      <c r="G238" s="211"/>
      <c r="H238" s="184"/>
      <c r="I238" s="178"/>
      <c r="J238" s="182"/>
    </row>
    <row r="239" spans="1:10" ht="24">
      <c r="A239" s="8"/>
      <c r="B239" s="23"/>
      <c r="C239" s="147"/>
      <c r="D239" s="154"/>
      <c r="E239" s="55" t="s">
        <v>327</v>
      </c>
      <c r="F239" s="2"/>
      <c r="G239" s="212"/>
      <c r="H239" s="213"/>
      <c r="I239" s="176"/>
      <c r="J239" s="182"/>
    </row>
    <row r="240" spans="1:10" ht="12">
      <c r="A240" s="8" t="s">
        <v>28</v>
      </c>
      <c r="B240" s="23" t="s">
        <v>258</v>
      </c>
      <c r="C240" s="29" t="s">
        <v>188</v>
      </c>
      <c r="D240" s="157"/>
      <c r="E240" s="79" t="s">
        <v>29</v>
      </c>
      <c r="F240" s="34" t="s">
        <v>12</v>
      </c>
      <c r="G240" s="30" t="s">
        <v>12</v>
      </c>
      <c r="H240" s="30" t="s">
        <v>12</v>
      </c>
      <c r="I240" s="118" t="s">
        <v>12</v>
      </c>
      <c r="J240" s="182"/>
    </row>
    <row r="241" spans="1:10" ht="13.2">
      <c r="A241" s="16" t="s">
        <v>30</v>
      </c>
      <c r="B241" s="24" t="s">
        <v>343</v>
      </c>
      <c r="C241" s="66"/>
      <c r="D241" s="158"/>
      <c r="E241" s="79" t="s">
        <v>141</v>
      </c>
      <c r="F241" s="34" t="s">
        <v>15</v>
      </c>
      <c r="G241" s="214">
        <v>380</v>
      </c>
      <c r="H241" s="177">
        <v>0</v>
      </c>
      <c r="I241" s="181">
        <f>ROUND($G241*H241,2)</f>
        <v>0</v>
      </c>
      <c r="J241" s="182"/>
    </row>
    <row r="242" spans="1:10" ht="12">
      <c r="A242" s="8" t="s">
        <v>31</v>
      </c>
      <c r="B242" s="23" t="s">
        <v>259</v>
      </c>
      <c r="C242" s="63" t="s">
        <v>189</v>
      </c>
      <c r="D242" s="63"/>
      <c r="E242" s="45" t="s">
        <v>32</v>
      </c>
      <c r="F242" s="39" t="s">
        <v>12</v>
      </c>
      <c r="G242" s="31" t="s">
        <v>12</v>
      </c>
      <c r="H242" s="31" t="s">
        <v>12</v>
      </c>
      <c r="I242" s="118" t="s">
        <v>12</v>
      </c>
      <c r="J242" s="182"/>
    </row>
    <row r="243" spans="1:10" ht="19.5" customHeight="1">
      <c r="A243" s="16" t="s">
        <v>34</v>
      </c>
      <c r="B243" s="24" t="s">
        <v>260</v>
      </c>
      <c r="C243" s="63"/>
      <c r="D243" s="63"/>
      <c r="E243" s="43" t="s">
        <v>177</v>
      </c>
      <c r="F243" s="34" t="s">
        <v>15</v>
      </c>
      <c r="G243" s="214">
        <v>18</v>
      </c>
      <c r="H243" s="177">
        <v>0</v>
      </c>
      <c r="I243" s="181">
        <f t="shared" ref="I243:I244" si="21">ROUND($G243*H243,2)</f>
        <v>0</v>
      </c>
      <c r="J243" s="182"/>
    </row>
    <row r="244" spans="1:10" ht="13.2">
      <c r="A244" s="16" t="s">
        <v>35</v>
      </c>
      <c r="B244" s="24" t="s">
        <v>344</v>
      </c>
      <c r="C244" s="67"/>
      <c r="D244" s="67"/>
      <c r="E244" s="43" t="s">
        <v>142</v>
      </c>
      <c r="F244" s="34" t="s">
        <v>15</v>
      </c>
      <c r="G244" s="214">
        <v>1</v>
      </c>
      <c r="H244" s="177">
        <v>0</v>
      </c>
      <c r="I244" s="181">
        <f t="shared" si="21"/>
        <v>0</v>
      </c>
      <c r="J244" s="182"/>
    </row>
    <row r="245" spans="1:10" ht="12">
      <c r="A245" s="16"/>
      <c r="B245" s="23" t="s">
        <v>261</v>
      </c>
      <c r="C245" s="63" t="s">
        <v>190</v>
      </c>
      <c r="D245" s="63"/>
      <c r="E245" s="45" t="s">
        <v>137</v>
      </c>
      <c r="F245" s="39" t="s">
        <v>12</v>
      </c>
      <c r="G245" s="31" t="s">
        <v>12</v>
      </c>
      <c r="H245" s="39" t="s">
        <v>12</v>
      </c>
      <c r="I245" s="17" t="s">
        <v>12</v>
      </c>
      <c r="J245" s="182" t="s">
        <v>130</v>
      </c>
    </row>
    <row r="246" spans="1:10" ht="13.2">
      <c r="A246" s="16"/>
      <c r="B246" s="24" t="s">
        <v>262</v>
      </c>
      <c r="C246" s="67"/>
      <c r="D246" s="67"/>
      <c r="E246" s="43" t="s">
        <v>143</v>
      </c>
      <c r="F246" s="34" t="s">
        <v>15</v>
      </c>
      <c r="G246" s="214">
        <v>508</v>
      </c>
      <c r="H246" s="177">
        <v>0</v>
      </c>
      <c r="I246" s="181">
        <f>ROUND($G246*H246,2)</f>
        <v>0</v>
      </c>
      <c r="J246" s="182"/>
    </row>
    <row r="247" spans="1:10" ht="12">
      <c r="A247" s="8" t="s">
        <v>36</v>
      </c>
      <c r="B247" s="23" t="s">
        <v>263</v>
      </c>
      <c r="C247" s="29" t="s">
        <v>191</v>
      </c>
      <c r="D247" s="29"/>
      <c r="E247" s="45" t="s">
        <v>37</v>
      </c>
      <c r="F247" s="34" t="s">
        <v>12</v>
      </c>
      <c r="G247" s="30" t="s">
        <v>12</v>
      </c>
      <c r="H247" s="30" t="s">
        <v>12</v>
      </c>
      <c r="I247" s="118" t="s">
        <v>12</v>
      </c>
      <c r="J247" s="182"/>
    </row>
    <row r="248" spans="1:10" ht="22.8">
      <c r="A248" s="16" t="s">
        <v>417</v>
      </c>
      <c r="B248" s="24" t="s">
        <v>264</v>
      </c>
      <c r="C248" s="66"/>
      <c r="D248" s="66"/>
      <c r="E248" s="45" t="s">
        <v>418</v>
      </c>
      <c r="F248" s="34" t="s">
        <v>15</v>
      </c>
      <c r="G248" s="214">
        <v>90</v>
      </c>
      <c r="H248" s="177">
        <v>0</v>
      </c>
      <c r="I248" s="181">
        <f>ROUND($G248*H248,2)</f>
        <v>0</v>
      </c>
      <c r="J248" s="182"/>
    </row>
    <row r="249" spans="1:10" ht="12">
      <c r="A249" s="8" t="s">
        <v>40</v>
      </c>
      <c r="B249" s="23" t="s">
        <v>265</v>
      </c>
      <c r="C249" s="62" t="s">
        <v>193</v>
      </c>
      <c r="D249" s="62"/>
      <c r="E249" s="83" t="s">
        <v>41</v>
      </c>
      <c r="F249" s="34" t="s">
        <v>12</v>
      </c>
      <c r="G249" s="30" t="s">
        <v>12</v>
      </c>
      <c r="H249" s="30" t="s">
        <v>12</v>
      </c>
      <c r="I249" s="118" t="s">
        <v>12</v>
      </c>
      <c r="J249" s="182"/>
    </row>
    <row r="250" spans="1:10" ht="19.5" customHeight="1">
      <c r="A250" s="16" t="s">
        <v>42</v>
      </c>
      <c r="B250" s="24" t="s">
        <v>266</v>
      </c>
      <c r="C250" s="67"/>
      <c r="D250" s="67"/>
      <c r="E250" s="41" t="s">
        <v>145</v>
      </c>
      <c r="F250" s="34" t="s">
        <v>15</v>
      </c>
      <c r="G250" s="214">
        <v>32</v>
      </c>
      <c r="H250" s="177">
        <v>0</v>
      </c>
      <c r="I250" s="181">
        <f>ROUND($G250*H250,2)</f>
        <v>0</v>
      </c>
      <c r="J250" s="182"/>
    </row>
    <row r="251" spans="1:10" ht="12">
      <c r="A251" s="8" t="s">
        <v>43</v>
      </c>
      <c r="B251" s="23" t="s">
        <v>267</v>
      </c>
      <c r="C251" s="62" t="s">
        <v>194</v>
      </c>
      <c r="D251" s="62"/>
      <c r="E251" s="45" t="s">
        <v>127</v>
      </c>
      <c r="F251" s="39" t="s">
        <v>12</v>
      </c>
      <c r="G251" s="31" t="s">
        <v>12</v>
      </c>
      <c r="H251" s="31" t="s">
        <v>12</v>
      </c>
      <c r="I251" s="118" t="s">
        <v>12</v>
      </c>
      <c r="J251" s="182"/>
    </row>
    <row r="252" spans="1:10" ht="13.2">
      <c r="A252" s="16" t="s">
        <v>44</v>
      </c>
      <c r="B252" s="24" t="s">
        <v>268</v>
      </c>
      <c r="C252" s="67"/>
      <c r="D252" s="67"/>
      <c r="E252" s="41" t="s">
        <v>146</v>
      </c>
      <c r="F252" s="216" t="s">
        <v>419</v>
      </c>
      <c r="G252" s="214">
        <v>40</v>
      </c>
      <c r="H252" s="177">
        <v>0</v>
      </c>
      <c r="I252" s="181">
        <f>ROUND($G252*H252,2)</f>
        <v>0</v>
      </c>
      <c r="J252" s="182"/>
    </row>
    <row r="253" spans="1:10" ht="12">
      <c r="A253" s="16"/>
      <c r="B253" s="25"/>
      <c r="C253" s="34"/>
      <c r="D253" s="162"/>
      <c r="E253" s="78" t="s">
        <v>45</v>
      </c>
      <c r="F253" s="34" t="s">
        <v>159</v>
      </c>
      <c r="G253" s="42"/>
      <c r="H253" s="149" t="s">
        <v>12</v>
      </c>
      <c r="I253" s="150" t="s">
        <v>12</v>
      </c>
      <c r="J253" s="182"/>
    </row>
    <row r="254" spans="1:10" ht="12">
      <c r="A254" s="8" t="s">
        <v>46</v>
      </c>
      <c r="B254" s="23" t="s">
        <v>269</v>
      </c>
      <c r="C254" s="29" t="s">
        <v>196</v>
      </c>
      <c r="D254" s="157"/>
      <c r="E254" s="84" t="s">
        <v>147</v>
      </c>
      <c r="F254" s="34" t="s">
        <v>12</v>
      </c>
      <c r="G254" s="30" t="s">
        <v>12</v>
      </c>
      <c r="H254" s="30" t="s">
        <v>12</v>
      </c>
      <c r="I254" s="118" t="s">
        <v>12</v>
      </c>
      <c r="J254" s="182"/>
    </row>
    <row r="255" spans="1:10" ht="22.8">
      <c r="A255" s="16" t="s">
        <v>47</v>
      </c>
      <c r="B255" s="24" t="s">
        <v>270</v>
      </c>
      <c r="C255" s="66"/>
      <c r="D255" s="158"/>
      <c r="E255" s="85" t="s">
        <v>148</v>
      </c>
      <c r="F255" s="34" t="s">
        <v>15</v>
      </c>
      <c r="G255" s="214">
        <v>65</v>
      </c>
      <c r="H255" s="177">
        <v>0</v>
      </c>
      <c r="I255" s="181">
        <f>ROUND($G255*H255,2)</f>
        <v>0</v>
      </c>
      <c r="J255" s="182"/>
    </row>
    <row r="256" spans="1:10" ht="12">
      <c r="A256" s="16"/>
      <c r="B256" s="25"/>
      <c r="C256" s="64"/>
      <c r="D256" s="156"/>
      <c r="E256" s="78" t="s">
        <v>49</v>
      </c>
      <c r="F256" s="34" t="s">
        <v>159</v>
      </c>
      <c r="G256" s="217"/>
      <c r="H256" s="149" t="s">
        <v>12</v>
      </c>
      <c r="I256" s="150" t="s">
        <v>12</v>
      </c>
      <c r="J256" s="182"/>
    </row>
    <row r="257" spans="1:10" ht="12">
      <c r="A257" s="16"/>
      <c r="B257" s="23" t="s">
        <v>346</v>
      </c>
      <c r="C257" s="62" t="s">
        <v>175</v>
      </c>
      <c r="D257" s="62"/>
      <c r="E257" s="43" t="s">
        <v>128</v>
      </c>
      <c r="F257" s="34" t="s">
        <v>12</v>
      </c>
      <c r="G257" s="30" t="s">
        <v>12</v>
      </c>
      <c r="H257" s="30" t="s">
        <v>12</v>
      </c>
      <c r="I257" s="118" t="s">
        <v>12</v>
      </c>
      <c r="J257" s="182"/>
    </row>
    <row r="258" spans="1:10" ht="22.8">
      <c r="A258" s="16"/>
      <c r="B258" s="24" t="s">
        <v>347</v>
      </c>
      <c r="C258" s="63"/>
      <c r="D258" s="63"/>
      <c r="E258" s="43" t="s">
        <v>150</v>
      </c>
      <c r="F258" s="86" t="s">
        <v>3</v>
      </c>
      <c r="G258" s="214">
        <v>52</v>
      </c>
      <c r="H258" s="177">
        <v>0</v>
      </c>
      <c r="I258" s="181">
        <f>ROUND($G258*H258,2)</f>
        <v>0</v>
      </c>
      <c r="J258" s="182"/>
    </row>
    <row r="259" spans="1:10" ht="12">
      <c r="A259" s="16"/>
      <c r="B259" s="25"/>
      <c r="C259" s="71"/>
      <c r="D259" s="163"/>
      <c r="E259" s="78" t="s">
        <v>129</v>
      </c>
      <c r="F259" s="77" t="s">
        <v>159</v>
      </c>
      <c r="G259" s="38"/>
      <c r="H259" s="149" t="s">
        <v>12</v>
      </c>
      <c r="I259" s="150" t="s">
        <v>12</v>
      </c>
      <c r="J259" s="182"/>
    </row>
    <row r="260" spans="1:10" ht="13.2">
      <c r="A260" s="8" t="s">
        <v>6</v>
      </c>
      <c r="B260" s="23" t="s">
        <v>271</v>
      </c>
      <c r="C260" s="9" t="s">
        <v>215</v>
      </c>
      <c r="D260" s="153"/>
      <c r="E260" s="11" t="s">
        <v>50</v>
      </c>
      <c r="F260" s="12"/>
      <c r="G260" s="218"/>
      <c r="H260" s="184"/>
      <c r="I260" s="178"/>
      <c r="J260" s="182"/>
    </row>
    <row r="261" spans="1:10" ht="24">
      <c r="A261" s="8"/>
      <c r="B261" s="23"/>
      <c r="C261" s="147"/>
      <c r="D261" s="154"/>
      <c r="E261" s="55" t="s">
        <v>327</v>
      </c>
      <c r="F261" s="2"/>
      <c r="G261" s="219"/>
      <c r="H261" s="213"/>
      <c r="I261" s="176"/>
      <c r="J261" s="182"/>
    </row>
    <row r="262" spans="1:10" ht="12">
      <c r="A262" s="8" t="s">
        <v>51</v>
      </c>
      <c r="B262" s="23" t="s">
        <v>395</v>
      </c>
      <c r="C262" s="29" t="s">
        <v>181</v>
      </c>
      <c r="D262" s="29"/>
      <c r="E262" s="45" t="s">
        <v>139</v>
      </c>
      <c r="F262" s="34" t="s">
        <v>12</v>
      </c>
      <c r="G262" s="31" t="s">
        <v>12</v>
      </c>
      <c r="H262" s="30" t="s">
        <v>12</v>
      </c>
      <c r="I262" s="118" t="s">
        <v>12</v>
      </c>
      <c r="J262" s="182"/>
    </row>
    <row r="263" spans="1:10" ht="22.8">
      <c r="A263" s="16"/>
      <c r="B263" s="24" t="s">
        <v>359</v>
      </c>
      <c r="C263" s="72" t="s">
        <v>130</v>
      </c>
      <c r="D263" s="72"/>
      <c r="E263" s="54" t="s">
        <v>420</v>
      </c>
      <c r="F263" s="34" t="s">
        <v>3</v>
      </c>
      <c r="G263" s="214">
        <v>1.5</v>
      </c>
      <c r="H263" s="177">
        <v>0</v>
      </c>
      <c r="I263" s="181">
        <f t="shared" ref="I263:I264" si="22">ROUND($G263*H263,2)</f>
        <v>0</v>
      </c>
      <c r="J263" s="182"/>
    </row>
    <row r="264" spans="1:10" ht="22.8">
      <c r="A264" s="16" t="s">
        <v>421</v>
      </c>
      <c r="B264" s="24" t="s">
        <v>396</v>
      </c>
      <c r="C264" s="220"/>
      <c r="D264" s="220"/>
      <c r="E264" s="124" t="s">
        <v>422</v>
      </c>
      <c r="F264" s="34" t="s">
        <v>3</v>
      </c>
      <c r="G264" s="214">
        <v>102.6</v>
      </c>
      <c r="H264" s="177">
        <v>0</v>
      </c>
      <c r="I264" s="181">
        <f t="shared" si="22"/>
        <v>0</v>
      </c>
      <c r="J264" s="182"/>
    </row>
    <row r="265" spans="1:10" ht="12">
      <c r="A265" s="8" t="s">
        <v>423</v>
      </c>
      <c r="B265" s="23" t="s">
        <v>424</v>
      </c>
      <c r="C265" s="29" t="s">
        <v>425</v>
      </c>
      <c r="D265" s="29"/>
      <c r="E265" s="54" t="s">
        <v>426</v>
      </c>
      <c r="F265" s="46" t="s">
        <v>12</v>
      </c>
      <c r="G265" s="31" t="s">
        <v>12</v>
      </c>
      <c r="H265" s="39" t="s">
        <v>12</v>
      </c>
      <c r="I265" s="118" t="s">
        <v>12</v>
      </c>
      <c r="J265" s="182"/>
    </row>
    <row r="266" spans="1:10" ht="12.75" customHeight="1">
      <c r="A266" s="16"/>
      <c r="B266" s="24" t="s">
        <v>427</v>
      </c>
      <c r="C266" s="29" t="s">
        <v>329</v>
      </c>
      <c r="D266" s="29"/>
      <c r="E266" s="54" t="s">
        <v>390</v>
      </c>
      <c r="F266" s="46" t="s">
        <v>12</v>
      </c>
      <c r="G266" s="17" t="s">
        <v>12</v>
      </c>
      <c r="H266" s="39" t="s">
        <v>12</v>
      </c>
      <c r="I266" s="17" t="s">
        <v>12</v>
      </c>
      <c r="J266" s="182"/>
    </row>
    <row r="267" spans="1:10" ht="22.8">
      <c r="A267" s="16" t="s">
        <v>86</v>
      </c>
      <c r="B267" s="24" t="s">
        <v>428</v>
      </c>
      <c r="C267" s="144"/>
      <c r="D267" s="144"/>
      <c r="E267" s="45" t="s">
        <v>160</v>
      </c>
      <c r="F267" s="47" t="s">
        <v>13</v>
      </c>
      <c r="G267" s="214">
        <v>450</v>
      </c>
      <c r="H267" s="177">
        <v>0</v>
      </c>
      <c r="I267" s="181">
        <f>ROUND($G267*H267,2)</f>
        <v>0</v>
      </c>
      <c r="J267" s="182"/>
    </row>
    <row r="268" spans="1:10" ht="12">
      <c r="A268" s="16"/>
      <c r="B268" s="25"/>
      <c r="C268" s="71"/>
      <c r="D268" s="163"/>
      <c r="E268" s="78" t="s">
        <v>52</v>
      </c>
      <c r="F268" s="77" t="s">
        <v>159</v>
      </c>
      <c r="G268" s="42"/>
      <c r="H268" s="149" t="s">
        <v>12</v>
      </c>
      <c r="I268" s="150" t="s">
        <v>12</v>
      </c>
      <c r="J268" s="182"/>
    </row>
    <row r="269" spans="1:10" ht="13.2">
      <c r="A269" s="8" t="s">
        <v>7</v>
      </c>
      <c r="B269" s="23" t="s">
        <v>273</v>
      </c>
      <c r="C269" s="9" t="s">
        <v>216</v>
      </c>
      <c r="D269" s="153"/>
      <c r="E269" s="11" t="s">
        <v>397</v>
      </c>
      <c r="F269" s="12"/>
      <c r="G269" s="211"/>
      <c r="H269" s="184"/>
      <c r="I269" s="178"/>
      <c r="J269" s="182"/>
    </row>
    <row r="270" spans="1:10" ht="24">
      <c r="A270" s="8"/>
      <c r="B270" s="23"/>
      <c r="C270" s="147"/>
      <c r="D270" s="154"/>
      <c r="E270" s="55" t="s">
        <v>327</v>
      </c>
      <c r="F270" s="2"/>
      <c r="G270" s="212"/>
      <c r="H270" s="213"/>
      <c r="I270" s="176"/>
      <c r="J270" s="182"/>
    </row>
    <row r="271" spans="1:10" ht="12">
      <c r="A271" s="8" t="s">
        <v>53</v>
      </c>
      <c r="B271" s="23" t="s">
        <v>274</v>
      </c>
      <c r="C271" s="62" t="s">
        <v>197</v>
      </c>
      <c r="D271" s="62"/>
      <c r="E271" s="45" t="s">
        <v>54</v>
      </c>
      <c r="F271" s="34" t="s">
        <v>12</v>
      </c>
      <c r="G271" s="30" t="s">
        <v>12</v>
      </c>
      <c r="H271" s="30" t="s">
        <v>12</v>
      </c>
      <c r="I271" s="118" t="s">
        <v>12</v>
      </c>
      <c r="J271" s="182"/>
    </row>
    <row r="272" spans="1:10" ht="34.200000000000003">
      <c r="A272" s="16" t="s">
        <v>55</v>
      </c>
      <c r="B272" s="24" t="s">
        <v>275</v>
      </c>
      <c r="C272" s="63"/>
      <c r="D272" s="63"/>
      <c r="E272" s="54" t="s">
        <v>398</v>
      </c>
      <c r="F272" s="34" t="s">
        <v>13</v>
      </c>
      <c r="G272" s="214">
        <v>1040</v>
      </c>
      <c r="H272" s="177">
        <v>0</v>
      </c>
      <c r="I272" s="181">
        <f t="shared" ref="I272:I273" si="23">ROUND($G272*H272,2)</f>
        <v>0</v>
      </c>
      <c r="J272" s="182"/>
    </row>
    <row r="273" spans="1:10" ht="34.200000000000003">
      <c r="A273" s="16" t="s">
        <v>83</v>
      </c>
      <c r="B273" s="24" t="s">
        <v>276</v>
      </c>
      <c r="C273" s="67"/>
      <c r="D273" s="67"/>
      <c r="E273" s="41" t="s">
        <v>154</v>
      </c>
      <c r="F273" s="34" t="s">
        <v>13</v>
      </c>
      <c r="G273" s="214">
        <v>26</v>
      </c>
      <c r="H273" s="177">
        <v>0</v>
      </c>
      <c r="I273" s="181">
        <f t="shared" si="23"/>
        <v>0</v>
      </c>
      <c r="J273" s="182"/>
    </row>
    <row r="274" spans="1:10" ht="12">
      <c r="A274" s="8" t="s">
        <v>56</v>
      </c>
      <c r="B274" s="23" t="s">
        <v>277</v>
      </c>
      <c r="C274" s="29" t="s">
        <v>182</v>
      </c>
      <c r="D274" s="29"/>
      <c r="E274" s="45" t="s">
        <v>161</v>
      </c>
      <c r="F274" s="39" t="s">
        <v>12</v>
      </c>
      <c r="G274" s="31" t="s">
        <v>12</v>
      </c>
      <c r="H274" s="31" t="s">
        <v>12</v>
      </c>
      <c r="I274" s="118" t="s">
        <v>12</v>
      </c>
      <c r="J274" s="182"/>
    </row>
    <row r="275" spans="1:10" ht="24" customHeight="1">
      <c r="A275" s="16"/>
      <c r="B275" s="24" t="s">
        <v>278</v>
      </c>
      <c r="C275" s="70"/>
      <c r="D275" s="70"/>
      <c r="E275" s="54" t="s">
        <v>384</v>
      </c>
      <c r="F275" s="34" t="s">
        <v>13</v>
      </c>
      <c r="G275" s="214">
        <v>260</v>
      </c>
      <c r="H275" s="177">
        <v>0</v>
      </c>
      <c r="I275" s="181">
        <f t="shared" ref="I275:I276" si="24">ROUND($G275*H275,2)</f>
        <v>0</v>
      </c>
      <c r="J275" s="182"/>
    </row>
    <row r="276" spans="1:10" ht="19.5" customHeight="1">
      <c r="A276" s="16"/>
      <c r="B276" s="24" t="s">
        <v>383</v>
      </c>
      <c r="C276" s="70"/>
      <c r="D276" s="70"/>
      <c r="E276" s="45" t="s">
        <v>429</v>
      </c>
      <c r="F276" s="34" t="s">
        <v>13</v>
      </c>
      <c r="G276" s="214">
        <v>540</v>
      </c>
      <c r="H276" s="177">
        <v>0</v>
      </c>
      <c r="I276" s="181">
        <f t="shared" si="24"/>
        <v>0</v>
      </c>
      <c r="J276" s="182"/>
    </row>
    <row r="277" spans="1:10" ht="12">
      <c r="A277" s="8" t="s">
        <v>430</v>
      </c>
      <c r="B277" s="23" t="s">
        <v>385</v>
      </c>
      <c r="C277" s="29" t="s">
        <v>386</v>
      </c>
      <c r="D277" s="29"/>
      <c r="E277" s="45" t="s">
        <v>387</v>
      </c>
      <c r="F277" s="39" t="s">
        <v>12</v>
      </c>
      <c r="G277" s="31" t="s">
        <v>12</v>
      </c>
      <c r="H277" s="31" t="s">
        <v>12</v>
      </c>
      <c r="I277" s="118" t="s">
        <v>12</v>
      </c>
      <c r="J277" s="182"/>
    </row>
    <row r="278" spans="1:10" ht="22.8">
      <c r="A278" s="16" t="s">
        <v>57</v>
      </c>
      <c r="B278" s="24" t="s">
        <v>388</v>
      </c>
      <c r="C278" s="66"/>
      <c r="D278" s="66"/>
      <c r="E278" s="87" t="s">
        <v>389</v>
      </c>
      <c r="F278" s="34" t="s">
        <v>13</v>
      </c>
      <c r="G278" s="214">
        <v>146</v>
      </c>
      <c r="H278" s="177">
        <v>0</v>
      </c>
      <c r="I278" s="181">
        <f>ROUND($G278*H278,2)</f>
        <v>0</v>
      </c>
      <c r="J278" s="182"/>
    </row>
    <row r="279" spans="1:10" ht="12">
      <c r="A279" s="8" t="s">
        <v>58</v>
      </c>
      <c r="B279" s="23" t="s">
        <v>279</v>
      </c>
      <c r="C279" s="29" t="s">
        <v>198</v>
      </c>
      <c r="D279" s="29"/>
      <c r="E279" s="45" t="s">
        <v>155</v>
      </c>
      <c r="F279" s="39" t="s">
        <v>12</v>
      </c>
      <c r="G279" s="31" t="s">
        <v>12</v>
      </c>
      <c r="H279" s="31" t="s">
        <v>12</v>
      </c>
      <c r="I279" s="118" t="s">
        <v>12</v>
      </c>
      <c r="J279" s="182"/>
    </row>
    <row r="280" spans="1:10" ht="22.8">
      <c r="A280" s="16" t="s">
        <v>59</v>
      </c>
      <c r="B280" s="24" t="s">
        <v>280</v>
      </c>
      <c r="C280" s="66"/>
      <c r="D280" s="66"/>
      <c r="E280" s="45" t="s">
        <v>156</v>
      </c>
      <c r="F280" s="67" t="s">
        <v>13</v>
      </c>
      <c r="G280" s="214">
        <v>315</v>
      </c>
      <c r="H280" s="177">
        <v>0</v>
      </c>
      <c r="I280" s="181">
        <f>ROUND($G280*H280,2)</f>
        <v>0</v>
      </c>
      <c r="J280" s="182"/>
    </row>
    <row r="281" spans="1:10" ht="12">
      <c r="A281" s="16"/>
      <c r="B281" s="25"/>
      <c r="C281" s="71"/>
      <c r="D281" s="163"/>
      <c r="E281" s="78" t="s">
        <v>60</v>
      </c>
      <c r="F281" s="77" t="s">
        <v>159</v>
      </c>
      <c r="G281" s="42"/>
      <c r="H281" s="149" t="s">
        <v>12</v>
      </c>
      <c r="I281" s="150" t="s">
        <v>12</v>
      </c>
      <c r="J281" s="182"/>
    </row>
    <row r="282" spans="1:10" ht="13.2">
      <c r="A282" s="8" t="s">
        <v>8</v>
      </c>
      <c r="B282" s="23" t="s">
        <v>281</v>
      </c>
      <c r="C282" s="18" t="s">
        <v>199</v>
      </c>
      <c r="D282" s="164"/>
      <c r="E282" s="13" t="s">
        <v>87</v>
      </c>
      <c r="F282" s="14"/>
      <c r="G282" s="211"/>
      <c r="H282" s="179"/>
      <c r="I282" s="178"/>
      <c r="J282" s="182"/>
    </row>
    <row r="283" spans="1:10" ht="24">
      <c r="A283" s="8"/>
      <c r="B283" s="23"/>
      <c r="C283" s="147"/>
      <c r="D283" s="154"/>
      <c r="E283" s="55" t="s">
        <v>327</v>
      </c>
      <c r="F283" s="2"/>
      <c r="G283" s="221"/>
      <c r="H283" s="213"/>
      <c r="I283" s="60"/>
      <c r="J283" s="182"/>
    </row>
    <row r="284" spans="1:10" ht="12">
      <c r="A284" s="8" t="s">
        <v>62</v>
      </c>
      <c r="B284" s="23" t="s">
        <v>282</v>
      </c>
      <c r="C284" s="29" t="s">
        <v>200</v>
      </c>
      <c r="D284" s="65"/>
      <c r="E284" s="88" t="s">
        <v>88</v>
      </c>
      <c r="F284" s="34" t="s">
        <v>12</v>
      </c>
      <c r="G284" s="60" t="s">
        <v>12</v>
      </c>
      <c r="H284" s="30" t="s">
        <v>12</v>
      </c>
      <c r="I284" s="118" t="s">
        <v>12</v>
      </c>
      <c r="J284" s="182"/>
    </row>
    <row r="285" spans="1:10" ht="22.8">
      <c r="A285" s="16" t="s">
        <v>63</v>
      </c>
      <c r="B285" s="24" t="s">
        <v>283</v>
      </c>
      <c r="C285" s="73"/>
      <c r="D285" s="73"/>
      <c r="E285" s="43" t="s">
        <v>402</v>
      </c>
      <c r="F285" s="34" t="s">
        <v>2</v>
      </c>
      <c r="G285" s="214">
        <v>10</v>
      </c>
      <c r="H285" s="177">
        <v>0</v>
      </c>
      <c r="I285" s="181">
        <f>ROUND($G285*H285,2)</f>
        <v>0</v>
      </c>
      <c r="J285" s="182"/>
    </row>
    <row r="286" spans="1:10" ht="12">
      <c r="A286" s="8" t="s">
        <v>89</v>
      </c>
      <c r="B286" s="23" t="s">
        <v>360</v>
      </c>
      <c r="C286" s="29" t="s">
        <v>201</v>
      </c>
      <c r="D286" s="29"/>
      <c r="E286" s="37" t="s">
        <v>392</v>
      </c>
      <c r="F286" s="34" t="s">
        <v>12</v>
      </c>
      <c r="G286" s="60" t="s">
        <v>12</v>
      </c>
      <c r="H286" s="30" t="s">
        <v>12</v>
      </c>
      <c r="I286" s="118" t="s">
        <v>12</v>
      </c>
      <c r="J286" s="182"/>
    </row>
    <row r="287" spans="1:10" ht="22.8">
      <c r="A287" s="16" t="s">
        <v>431</v>
      </c>
      <c r="B287" s="24" t="s">
        <v>361</v>
      </c>
      <c r="C287" s="74"/>
      <c r="D287" s="74"/>
      <c r="E287" s="43" t="s">
        <v>403</v>
      </c>
      <c r="F287" s="34" t="s">
        <v>3</v>
      </c>
      <c r="G287" s="214">
        <v>10</v>
      </c>
      <c r="H287" s="177">
        <v>0</v>
      </c>
      <c r="I287" s="181">
        <f t="shared" ref="I287:I290" si="25">ROUND($G287*H287,2)</f>
        <v>0</v>
      </c>
      <c r="J287" s="182"/>
    </row>
    <row r="288" spans="1:10" ht="22.8">
      <c r="A288" s="16" t="s">
        <v>90</v>
      </c>
      <c r="B288" s="24" t="s">
        <v>362</v>
      </c>
      <c r="C288" s="74"/>
      <c r="D288" s="74"/>
      <c r="E288" s="43" t="s">
        <v>92</v>
      </c>
      <c r="F288" s="34" t="s">
        <v>3</v>
      </c>
      <c r="G288" s="214">
        <v>52</v>
      </c>
      <c r="H288" s="177">
        <v>0</v>
      </c>
      <c r="I288" s="181">
        <f t="shared" si="25"/>
        <v>0</v>
      </c>
      <c r="J288" s="182"/>
    </row>
    <row r="289" spans="1:10">
      <c r="A289" s="16" t="s">
        <v>91</v>
      </c>
      <c r="B289" s="24" t="s">
        <v>404</v>
      </c>
      <c r="C289" s="74"/>
      <c r="D289" s="74"/>
      <c r="E289" s="43" t="s">
        <v>93</v>
      </c>
      <c r="F289" s="34" t="s">
        <v>3</v>
      </c>
      <c r="G289" s="214">
        <v>20</v>
      </c>
      <c r="H289" s="177">
        <v>0</v>
      </c>
      <c r="I289" s="181">
        <f t="shared" si="25"/>
        <v>0</v>
      </c>
      <c r="J289" s="182"/>
    </row>
    <row r="290" spans="1:10" ht="22.8">
      <c r="A290" s="16"/>
      <c r="B290" s="24" t="s">
        <v>405</v>
      </c>
      <c r="C290" s="74"/>
      <c r="D290" s="74"/>
      <c r="E290" s="90" t="s">
        <v>406</v>
      </c>
      <c r="F290" s="34" t="s">
        <v>2</v>
      </c>
      <c r="G290" s="214">
        <v>2</v>
      </c>
      <c r="H290" s="177">
        <v>0</v>
      </c>
      <c r="I290" s="181">
        <f t="shared" si="25"/>
        <v>0</v>
      </c>
      <c r="J290" s="182"/>
    </row>
    <row r="291" spans="1:10" ht="12">
      <c r="A291" s="16"/>
      <c r="B291" s="25"/>
      <c r="C291" s="55"/>
      <c r="D291" s="165"/>
      <c r="E291" s="91" t="s">
        <v>94</v>
      </c>
      <c r="F291" s="77" t="s">
        <v>159</v>
      </c>
      <c r="G291" s="48"/>
      <c r="H291" s="149" t="s">
        <v>12</v>
      </c>
      <c r="I291" s="150" t="s">
        <v>12</v>
      </c>
      <c r="J291" s="182"/>
    </row>
    <row r="292" spans="1:10" ht="13.2">
      <c r="A292" s="8" t="s">
        <v>9</v>
      </c>
      <c r="B292" s="23" t="s">
        <v>284</v>
      </c>
      <c r="C292" s="18" t="s">
        <v>202</v>
      </c>
      <c r="D292" s="164"/>
      <c r="E292" s="13" t="s">
        <v>61</v>
      </c>
      <c r="F292" s="14"/>
      <c r="G292" s="218"/>
      <c r="H292" s="179"/>
      <c r="I292" s="178"/>
      <c r="J292" s="182"/>
    </row>
    <row r="293" spans="1:10" ht="24">
      <c r="A293" s="8"/>
      <c r="B293" s="23"/>
      <c r="C293" s="147"/>
      <c r="D293" s="154"/>
      <c r="E293" s="55" t="s">
        <v>327</v>
      </c>
      <c r="F293" s="2"/>
      <c r="G293" s="219"/>
      <c r="H293" s="213"/>
      <c r="I293" s="176"/>
      <c r="J293" s="182"/>
    </row>
    <row r="294" spans="1:10">
      <c r="A294" s="16" t="s">
        <v>432</v>
      </c>
      <c r="B294" s="24" t="s">
        <v>433</v>
      </c>
      <c r="C294" s="29" t="s">
        <v>434</v>
      </c>
      <c r="D294" s="157"/>
      <c r="E294" s="36" t="s">
        <v>435</v>
      </c>
      <c r="F294" s="34" t="s">
        <v>12</v>
      </c>
      <c r="G294" s="35" t="s">
        <v>12</v>
      </c>
      <c r="H294" s="30" t="s">
        <v>12</v>
      </c>
      <c r="I294" s="17" t="s">
        <v>12</v>
      </c>
      <c r="J294" s="182"/>
    </row>
    <row r="295" spans="1:10">
      <c r="A295" s="16" t="s">
        <v>436</v>
      </c>
      <c r="B295" s="24" t="s">
        <v>437</v>
      </c>
      <c r="C295" s="66"/>
      <c r="D295" s="158"/>
      <c r="E295" s="36" t="s">
        <v>438</v>
      </c>
      <c r="F295" s="34" t="s">
        <v>12</v>
      </c>
      <c r="G295" s="35" t="s">
        <v>12</v>
      </c>
      <c r="H295" s="30" t="s">
        <v>12</v>
      </c>
      <c r="I295" s="17" t="s">
        <v>12</v>
      </c>
      <c r="J295" s="182"/>
    </row>
    <row r="296" spans="1:10" ht="20.100000000000001" customHeight="1">
      <c r="A296" s="16" t="s">
        <v>439</v>
      </c>
      <c r="B296" s="24" t="s">
        <v>440</v>
      </c>
      <c r="C296" s="64"/>
      <c r="D296" s="156"/>
      <c r="E296" s="44" t="s">
        <v>441</v>
      </c>
      <c r="F296" s="34" t="s">
        <v>2</v>
      </c>
      <c r="G296" s="133">
        <v>1</v>
      </c>
      <c r="H296" s="177">
        <v>0</v>
      </c>
      <c r="I296" s="181">
        <f t="shared" ref="I296:I298" si="26">ROUND($G296*H296,2)</f>
        <v>0</v>
      </c>
      <c r="J296" s="182"/>
    </row>
    <row r="297" spans="1:10" ht="20.100000000000001" customHeight="1">
      <c r="A297" s="16" t="s">
        <v>442</v>
      </c>
      <c r="B297" s="24" t="s">
        <v>443</v>
      </c>
      <c r="C297" s="64"/>
      <c r="D297" s="156"/>
      <c r="E297" s="44" t="s">
        <v>444</v>
      </c>
      <c r="F297" s="34" t="s">
        <v>2</v>
      </c>
      <c r="G297" s="133">
        <v>1</v>
      </c>
      <c r="H297" s="177">
        <v>0</v>
      </c>
      <c r="I297" s="181">
        <f t="shared" si="26"/>
        <v>0</v>
      </c>
      <c r="J297" s="182"/>
    </row>
    <row r="298" spans="1:10" ht="20.100000000000001" customHeight="1">
      <c r="A298" s="16" t="s">
        <v>445</v>
      </c>
      <c r="B298" s="24" t="s">
        <v>446</v>
      </c>
      <c r="C298" s="70"/>
      <c r="D298" s="199"/>
      <c r="E298" s="44" t="s">
        <v>447</v>
      </c>
      <c r="F298" s="34" t="s">
        <v>2</v>
      </c>
      <c r="G298" s="133">
        <v>6</v>
      </c>
      <c r="H298" s="177">
        <v>0</v>
      </c>
      <c r="I298" s="181">
        <f t="shared" si="26"/>
        <v>0</v>
      </c>
      <c r="J298" s="182"/>
    </row>
    <row r="299" spans="1:10" ht="12">
      <c r="A299" s="16"/>
      <c r="B299" s="25"/>
      <c r="C299" s="71"/>
      <c r="D299" s="163"/>
      <c r="E299" s="78" t="s">
        <v>64</v>
      </c>
      <c r="F299" s="77" t="s">
        <v>159</v>
      </c>
      <c r="G299" s="48"/>
      <c r="H299" s="149" t="s">
        <v>12</v>
      </c>
      <c r="I299" s="150" t="s">
        <v>12</v>
      </c>
      <c r="J299" s="182"/>
    </row>
    <row r="300" spans="1:10" ht="13.2">
      <c r="A300" s="8" t="s">
        <v>10</v>
      </c>
      <c r="B300" s="23" t="s">
        <v>285</v>
      </c>
      <c r="C300" s="9" t="s">
        <v>204</v>
      </c>
      <c r="D300" s="153"/>
      <c r="E300" s="11" t="s">
        <v>65</v>
      </c>
      <c r="F300" s="12"/>
      <c r="G300" s="211"/>
      <c r="H300" s="184"/>
      <c r="I300" s="178"/>
      <c r="J300" s="182"/>
    </row>
    <row r="301" spans="1:10" ht="24">
      <c r="A301" s="8"/>
      <c r="B301" s="23"/>
      <c r="C301" s="147"/>
      <c r="D301" s="154"/>
      <c r="E301" s="55" t="s">
        <v>327</v>
      </c>
      <c r="F301" s="2"/>
      <c r="G301" s="212"/>
      <c r="H301" s="213"/>
      <c r="I301" s="176"/>
      <c r="J301" s="182"/>
    </row>
    <row r="302" spans="1:10" ht="12">
      <c r="A302" s="8" t="s">
        <v>69</v>
      </c>
      <c r="B302" s="23" t="s">
        <v>286</v>
      </c>
      <c r="C302" s="75" t="s">
        <v>205</v>
      </c>
      <c r="D302" s="166"/>
      <c r="E302" s="36" t="s">
        <v>131</v>
      </c>
      <c r="F302" s="34" t="s">
        <v>12</v>
      </c>
      <c r="G302" s="30" t="s">
        <v>12</v>
      </c>
      <c r="H302" s="30" t="s">
        <v>12</v>
      </c>
      <c r="I302" s="118" t="s">
        <v>12</v>
      </c>
      <c r="J302" s="182"/>
    </row>
    <row r="303" spans="1:10" ht="45.6">
      <c r="A303" s="16" t="s">
        <v>95</v>
      </c>
      <c r="B303" s="24" t="s">
        <v>287</v>
      </c>
      <c r="C303" s="76"/>
      <c r="D303" s="167"/>
      <c r="E303" s="44" t="s">
        <v>132</v>
      </c>
      <c r="F303" s="39" t="s">
        <v>3</v>
      </c>
      <c r="G303" s="214">
        <v>42.9</v>
      </c>
      <c r="H303" s="177">
        <v>0</v>
      </c>
      <c r="I303" s="181">
        <f>ROUND($G303*H303,2)</f>
        <v>0</v>
      </c>
      <c r="J303" s="182"/>
    </row>
    <row r="304" spans="1:10" ht="12">
      <c r="A304" s="16"/>
      <c r="B304" s="23" t="s">
        <v>367</v>
      </c>
      <c r="C304" s="75" t="s">
        <v>206</v>
      </c>
      <c r="D304" s="166"/>
      <c r="E304" s="36" t="s">
        <v>66</v>
      </c>
      <c r="F304" s="34" t="s">
        <v>12</v>
      </c>
      <c r="G304" s="222" t="s">
        <v>12</v>
      </c>
      <c r="H304" s="30" t="s">
        <v>12</v>
      </c>
      <c r="I304" s="118" t="s">
        <v>12</v>
      </c>
      <c r="J304" s="182"/>
    </row>
    <row r="305" spans="1:10" ht="34.200000000000003">
      <c r="A305" s="16"/>
      <c r="B305" s="24" t="s">
        <v>368</v>
      </c>
      <c r="C305" s="76"/>
      <c r="D305" s="167"/>
      <c r="E305" s="44" t="s">
        <v>448</v>
      </c>
      <c r="F305" s="39" t="s">
        <v>3</v>
      </c>
      <c r="G305" s="214">
        <v>19.2</v>
      </c>
      <c r="H305" s="177">
        <v>0</v>
      </c>
      <c r="I305" s="181">
        <f t="shared" ref="I305:I306" si="27">ROUND($G305*H305,2)</f>
        <v>0</v>
      </c>
      <c r="J305" s="182"/>
    </row>
    <row r="306" spans="1:10" ht="34.200000000000003">
      <c r="A306" s="16"/>
      <c r="B306" s="24" t="s">
        <v>449</v>
      </c>
      <c r="C306" s="203"/>
      <c r="D306" s="204"/>
      <c r="E306" s="49" t="s">
        <v>450</v>
      </c>
      <c r="F306" s="53" t="s">
        <v>3</v>
      </c>
      <c r="G306" s="214">
        <v>34</v>
      </c>
      <c r="H306" s="177">
        <v>0</v>
      </c>
      <c r="I306" s="181">
        <f t="shared" si="27"/>
        <v>0</v>
      </c>
      <c r="J306" s="182"/>
    </row>
    <row r="307" spans="1:10" ht="12">
      <c r="A307" s="16"/>
      <c r="B307" s="25"/>
      <c r="C307" s="68"/>
      <c r="D307" s="159"/>
      <c r="E307" s="78" t="s">
        <v>67</v>
      </c>
      <c r="F307" s="77" t="s">
        <v>159</v>
      </c>
      <c r="G307" s="48"/>
      <c r="H307" s="149" t="s">
        <v>12</v>
      </c>
      <c r="I307" s="150" t="s">
        <v>12</v>
      </c>
      <c r="J307" s="182"/>
    </row>
    <row r="308" spans="1:10" ht="13.2">
      <c r="A308" s="8" t="s">
        <v>11</v>
      </c>
      <c r="B308" s="23" t="s">
        <v>288</v>
      </c>
      <c r="C308" s="9" t="s">
        <v>207</v>
      </c>
      <c r="D308" s="153"/>
      <c r="E308" s="11" t="s">
        <v>68</v>
      </c>
      <c r="F308" s="12"/>
      <c r="G308" s="211"/>
      <c r="H308" s="184"/>
      <c r="I308" s="178"/>
      <c r="J308" s="182"/>
    </row>
    <row r="309" spans="1:10" ht="24">
      <c r="A309" s="8"/>
      <c r="B309" s="23"/>
      <c r="C309" s="147"/>
      <c r="D309" s="154"/>
      <c r="E309" s="55" t="s">
        <v>327</v>
      </c>
      <c r="F309" s="2"/>
      <c r="G309" s="223"/>
      <c r="H309" s="213"/>
      <c r="I309" s="176"/>
      <c r="J309" s="182"/>
    </row>
    <row r="310" spans="1:10" ht="12">
      <c r="A310" s="8" t="s">
        <v>72</v>
      </c>
      <c r="B310" s="23" t="s">
        <v>289</v>
      </c>
      <c r="C310" s="62" t="s">
        <v>331</v>
      </c>
      <c r="D310" s="62"/>
      <c r="E310" s="45" t="s">
        <v>332</v>
      </c>
      <c r="F310" s="34" t="s">
        <v>12</v>
      </c>
      <c r="G310" s="30" t="s">
        <v>12</v>
      </c>
      <c r="H310" s="30" t="s">
        <v>12</v>
      </c>
      <c r="I310" s="118" t="s">
        <v>12</v>
      </c>
      <c r="J310" s="182"/>
    </row>
    <row r="311" spans="1:10" ht="22.8">
      <c r="A311" s="16" t="s">
        <v>74</v>
      </c>
      <c r="B311" s="24" t="s">
        <v>290</v>
      </c>
      <c r="C311" s="63"/>
      <c r="D311" s="63"/>
      <c r="E311" s="97" t="s">
        <v>178</v>
      </c>
      <c r="F311" s="96" t="s">
        <v>18</v>
      </c>
      <c r="G311" s="214">
        <v>1500</v>
      </c>
      <c r="H311" s="177">
        <v>0</v>
      </c>
      <c r="I311" s="181">
        <f t="shared" ref="I311:I312" si="28">ROUND($G311*H311,2)</f>
        <v>0</v>
      </c>
      <c r="J311" s="182"/>
    </row>
    <row r="312" spans="1:10" ht="22.8">
      <c r="A312" s="16" t="s">
        <v>451</v>
      </c>
      <c r="B312" s="24" t="s">
        <v>291</v>
      </c>
      <c r="C312" s="63"/>
      <c r="D312" s="63"/>
      <c r="E312" s="97" t="s">
        <v>452</v>
      </c>
      <c r="F312" s="96" t="s">
        <v>18</v>
      </c>
      <c r="G312" s="214">
        <v>2600</v>
      </c>
      <c r="H312" s="177">
        <v>0</v>
      </c>
      <c r="I312" s="181">
        <f t="shared" si="28"/>
        <v>0</v>
      </c>
      <c r="J312" s="182"/>
    </row>
    <row r="313" spans="1:10" ht="12">
      <c r="A313" s="16"/>
      <c r="B313" s="25"/>
      <c r="C313" s="71"/>
      <c r="D313" s="163"/>
      <c r="E313" s="78" t="s">
        <v>70</v>
      </c>
      <c r="F313" s="77"/>
      <c r="G313" s="38"/>
      <c r="H313" s="149" t="s">
        <v>12</v>
      </c>
      <c r="I313" s="150" t="s">
        <v>12</v>
      </c>
      <c r="J313" s="182"/>
    </row>
    <row r="314" spans="1:10" ht="13.2">
      <c r="A314" s="8" t="s">
        <v>97</v>
      </c>
      <c r="B314" s="23" t="s">
        <v>292</v>
      </c>
      <c r="C314" s="9" t="s">
        <v>208</v>
      </c>
      <c r="D314" s="153"/>
      <c r="E314" s="11" t="s">
        <v>71</v>
      </c>
      <c r="F314" s="12"/>
      <c r="G314" s="211"/>
      <c r="H314" s="184"/>
      <c r="I314" s="178"/>
      <c r="J314" s="182"/>
    </row>
    <row r="315" spans="1:10" ht="24">
      <c r="A315" s="8"/>
      <c r="B315" s="23"/>
      <c r="C315" s="147"/>
      <c r="D315" s="154"/>
      <c r="E315" s="55" t="s">
        <v>327</v>
      </c>
      <c r="F315" s="2"/>
      <c r="G315" s="212"/>
      <c r="H315" s="176"/>
      <c r="I315" s="176"/>
      <c r="J315" s="182"/>
    </row>
    <row r="316" spans="1:10" ht="12">
      <c r="A316" s="8" t="s">
        <v>98</v>
      </c>
      <c r="B316" s="23" t="s">
        <v>293</v>
      </c>
      <c r="C316" s="62" t="s">
        <v>209</v>
      </c>
      <c r="D316" s="62"/>
      <c r="E316" s="92" t="s">
        <v>73</v>
      </c>
      <c r="F316" s="93" t="s">
        <v>12</v>
      </c>
      <c r="G316" s="180" t="s">
        <v>12</v>
      </c>
      <c r="H316" s="180" t="s">
        <v>12</v>
      </c>
      <c r="I316" s="118" t="s">
        <v>12</v>
      </c>
      <c r="J316" s="182"/>
    </row>
    <row r="317" spans="1:10" ht="13.2">
      <c r="A317" s="16" t="s">
        <v>99</v>
      </c>
      <c r="B317" s="24" t="s">
        <v>294</v>
      </c>
      <c r="C317" s="67"/>
      <c r="D317" s="67"/>
      <c r="E317" s="90" t="s">
        <v>163</v>
      </c>
      <c r="F317" s="98" t="s">
        <v>14</v>
      </c>
      <c r="G317" s="214">
        <v>369.6</v>
      </c>
      <c r="H317" s="177">
        <v>0</v>
      </c>
      <c r="I317" s="181">
        <f>ROUND($G317*H317,2)</f>
        <v>0</v>
      </c>
      <c r="J317" s="182"/>
    </row>
    <row r="318" spans="1:10" ht="12">
      <c r="A318" s="8" t="s">
        <v>100</v>
      </c>
      <c r="B318" s="23" t="s">
        <v>295</v>
      </c>
      <c r="C318" s="29" t="s">
        <v>210</v>
      </c>
      <c r="D318" s="29"/>
      <c r="E318" s="92" t="s">
        <v>75</v>
      </c>
      <c r="F318" s="93" t="s">
        <v>12</v>
      </c>
      <c r="G318" s="180" t="s">
        <v>12</v>
      </c>
      <c r="H318" s="180" t="s">
        <v>12</v>
      </c>
      <c r="I318" s="118" t="s">
        <v>12</v>
      </c>
      <c r="J318" s="182"/>
    </row>
    <row r="319" spans="1:10" ht="34.799999999999997">
      <c r="A319" s="16" t="s">
        <v>101</v>
      </c>
      <c r="B319" s="24" t="s">
        <v>296</v>
      </c>
      <c r="C319" s="66"/>
      <c r="D319" s="66"/>
      <c r="E319" s="90" t="s">
        <v>251</v>
      </c>
      <c r="F319" s="93" t="s">
        <v>3</v>
      </c>
      <c r="G319" s="214">
        <v>45</v>
      </c>
      <c r="H319" s="177">
        <v>0</v>
      </c>
      <c r="I319" s="181">
        <f>ROUND($G319*H319,2)</f>
        <v>0</v>
      </c>
      <c r="J319" s="182"/>
    </row>
    <row r="320" spans="1:10" ht="12">
      <c r="A320" s="8" t="s">
        <v>103</v>
      </c>
      <c r="B320" s="23" t="s">
        <v>298</v>
      </c>
      <c r="C320" s="29" t="s">
        <v>183</v>
      </c>
      <c r="D320" s="157"/>
      <c r="E320" s="36" t="s">
        <v>76</v>
      </c>
      <c r="F320" s="34" t="s">
        <v>12</v>
      </c>
      <c r="G320" s="30" t="s">
        <v>12</v>
      </c>
      <c r="H320" s="30" t="s">
        <v>12</v>
      </c>
      <c r="I320" s="118" t="s">
        <v>12</v>
      </c>
      <c r="J320" s="182"/>
    </row>
    <row r="321" spans="1:10" ht="22.8">
      <c r="A321" s="16" t="s">
        <v>104</v>
      </c>
      <c r="B321" s="24" t="s">
        <v>299</v>
      </c>
      <c r="C321" s="66"/>
      <c r="D321" s="158"/>
      <c r="E321" s="44" t="s">
        <v>164</v>
      </c>
      <c r="F321" s="39" t="s">
        <v>14</v>
      </c>
      <c r="G321" s="214">
        <v>140</v>
      </c>
      <c r="H321" s="177">
        <v>0</v>
      </c>
      <c r="I321" s="181">
        <f t="shared" ref="I321:I322" si="29">ROUND($G321*H321,2)</f>
        <v>0</v>
      </c>
      <c r="J321" s="182"/>
    </row>
    <row r="322" spans="1:10" ht="22.8">
      <c r="A322" s="16"/>
      <c r="B322" s="24" t="s">
        <v>300</v>
      </c>
      <c r="C322" s="66"/>
      <c r="D322" s="158"/>
      <c r="E322" s="100" t="s">
        <v>151</v>
      </c>
      <c r="F322" s="34" t="s">
        <v>3</v>
      </c>
      <c r="G322" s="214">
        <v>7.68</v>
      </c>
      <c r="H322" s="177">
        <v>0</v>
      </c>
      <c r="I322" s="181">
        <f t="shared" si="29"/>
        <v>0</v>
      </c>
      <c r="J322" s="182"/>
    </row>
    <row r="323" spans="1:10" ht="12">
      <c r="A323" s="8" t="s">
        <v>106</v>
      </c>
      <c r="B323" s="23" t="s">
        <v>301</v>
      </c>
      <c r="C323" s="62" t="s">
        <v>211</v>
      </c>
      <c r="D323" s="62"/>
      <c r="E323" s="45" t="s">
        <v>77</v>
      </c>
      <c r="F323" s="94" t="s">
        <v>12</v>
      </c>
      <c r="G323" s="94" t="s">
        <v>12</v>
      </c>
      <c r="H323" s="180" t="s">
        <v>12</v>
      </c>
      <c r="I323" s="118" t="s">
        <v>12</v>
      </c>
      <c r="J323" s="182"/>
    </row>
    <row r="324" spans="1:10" ht="45.6">
      <c r="A324" s="16" t="s">
        <v>107</v>
      </c>
      <c r="B324" s="24" t="s">
        <v>302</v>
      </c>
      <c r="C324" s="63"/>
      <c r="D324" s="63"/>
      <c r="E324" s="101" t="s">
        <v>135</v>
      </c>
      <c r="F324" s="98" t="s">
        <v>14</v>
      </c>
      <c r="G324" s="214">
        <v>338.8</v>
      </c>
      <c r="H324" s="177">
        <v>0</v>
      </c>
      <c r="I324" s="181">
        <f t="shared" ref="I324:I325" si="30">ROUND($G324*H324,2)</f>
        <v>0</v>
      </c>
      <c r="J324" s="182"/>
    </row>
    <row r="325" spans="1:10" ht="45.6">
      <c r="A325" s="16" t="s">
        <v>108</v>
      </c>
      <c r="B325" s="24" t="s">
        <v>303</v>
      </c>
      <c r="C325" s="67"/>
      <c r="D325" s="67"/>
      <c r="E325" s="43" t="s">
        <v>133</v>
      </c>
      <c r="F325" s="39" t="s">
        <v>14</v>
      </c>
      <c r="G325" s="214">
        <v>78</v>
      </c>
      <c r="H325" s="177">
        <v>0</v>
      </c>
      <c r="I325" s="181">
        <f t="shared" si="30"/>
        <v>0</v>
      </c>
      <c r="J325" s="182"/>
    </row>
    <row r="326" spans="1:10" ht="12">
      <c r="A326" s="8" t="s">
        <v>109</v>
      </c>
      <c r="B326" s="23" t="s">
        <v>304</v>
      </c>
      <c r="C326" s="62" t="s">
        <v>184</v>
      </c>
      <c r="D326" s="62"/>
      <c r="E326" s="37" t="s">
        <v>78</v>
      </c>
      <c r="F326" s="39" t="s">
        <v>12</v>
      </c>
      <c r="G326" s="119" t="s">
        <v>12</v>
      </c>
      <c r="H326" s="31" t="s">
        <v>12</v>
      </c>
      <c r="I326" s="118" t="s">
        <v>12</v>
      </c>
      <c r="J326" s="182"/>
    </row>
    <row r="327" spans="1:10" ht="34.200000000000003">
      <c r="A327" s="16" t="s">
        <v>110</v>
      </c>
      <c r="B327" s="24" t="s">
        <v>305</v>
      </c>
      <c r="C327" s="63"/>
      <c r="D327" s="63"/>
      <c r="E327" s="102" t="s">
        <v>152</v>
      </c>
      <c r="F327" s="39" t="s">
        <v>3</v>
      </c>
      <c r="G327" s="214">
        <v>34</v>
      </c>
      <c r="H327" s="177">
        <v>0</v>
      </c>
      <c r="I327" s="181">
        <f>ROUND($G327*H327,2)</f>
        <v>0</v>
      </c>
      <c r="J327" s="182"/>
    </row>
    <row r="328" spans="1:10" ht="22.8">
      <c r="A328" s="8" t="s">
        <v>453</v>
      </c>
      <c r="B328" s="23" t="s">
        <v>410</v>
      </c>
      <c r="C328" s="62" t="s">
        <v>454</v>
      </c>
      <c r="D328" s="62"/>
      <c r="E328" s="103" t="s">
        <v>455</v>
      </c>
      <c r="F328" s="50" t="s">
        <v>12</v>
      </c>
      <c r="G328" s="32" t="s">
        <v>12</v>
      </c>
      <c r="H328" s="32" t="s">
        <v>12</v>
      </c>
      <c r="I328" s="118" t="s">
        <v>12</v>
      </c>
      <c r="J328" s="182"/>
    </row>
    <row r="329" spans="1:10" ht="34.200000000000003">
      <c r="A329" s="16" t="s">
        <v>456</v>
      </c>
      <c r="B329" s="24" t="s">
        <v>411</v>
      </c>
      <c r="C329" s="63"/>
      <c r="D329" s="63"/>
      <c r="E329" s="224" t="s">
        <v>457</v>
      </c>
      <c r="F329" s="50" t="s">
        <v>3</v>
      </c>
      <c r="G329" s="214">
        <v>10</v>
      </c>
      <c r="H329" s="177">
        <v>0</v>
      </c>
      <c r="I329" s="181">
        <f>ROUND($G329*H329,2)</f>
        <v>0</v>
      </c>
      <c r="J329" s="182"/>
    </row>
    <row r="330" spans="1:10" ht="12">
      <c r="A330" s="8" t="s">
        <v>111</v>
      </c>
      <c r="B330" s="23" t="s">
        <v>306</v>
      </c>
      <c r="C330" s="29" t="s">
        <v>212</v>
      </c>
      <c r="D330" s="29"/>
      <c r="E330" s="104" t="s">
        <v>79</v>
      </c>
      <c r="F330" s="39" t="s">
        <v>12</v>
      </c>
      <c r="G330" s="31" t="s">
        <v>12</v>
      </c>
      <c r="H330" s="31" t="s">
        <v>12</v>
      </c>
      <c r="I330" s="118" t="s">
        <v>12</v>
      </c>
      <c r="J330" s="182"/>
    </row>
    <row r="331" spans="1:10" ht="19.5" customHeight="1">
      <c r="A331" s="16" t="s">
        <v>112</v>
      </c>
      <c r="B331" s="24" t="s">
        <v>307</v>
      </c>
      <c r="C331" s="66"/>
      <c r="D331" s="66"/>
      <c r="E331" s="105" t="s">
        <v>80</v>
      </c>
      <c r="F331" s="93" t="s">
        <v>2</v>
      </c>
      <c r="G331" s="214">
        <v>1</v>
      </c>
      <c r="H331" s="177">
        <v>0</v>
      </c>
      <c r="I331" s="181">
        <f t="shared" ref="I331:I332" si="31">ROUND($G331*H331,2)</f>
        <v>0</v>
      </c>
      <c r="J331" s="182"/>
    </row>
    <row r="332" spans="1:10" ht="22.8">
      <c r="A332" s="16" t="s">
        <v>113</v>
      </c>
      <c r="B332" s="24" t="s">
        <v>308</v>
      </c>
      <c r="C332" s="70"/>
      <c r="D332" s="70"/>
      <c r="E332" s="106" t="s">
        <v>136</v>
      </c>
      <c r="F332" s="107" t="s">
        <v>2</v>
      </c>
      <c r="G332" s="214">
        <v>20</v>
      </c>
      <c r="H332" s="177">
        <v>0</v>
      </c>
      <c r="I332" s="181">
        <f t="shared" si="31"/>
        <v>0</v>
      </c>
      <c r="J332" s="182"/>
    </row>
    <row r="333" spans="1:10" ht="12">
      <c r="A333" s="8" t="s">
        <v>114</v>
      </c>
      <c r="B333" s="23" t="s">
        <v>309</v>
      </c>
      <c r="C333" s="62" t="s">
        <v>213</v>
      </c>
      <c r="D333" s="62"/>
      <c r="E333" s="108" t="s">
        <v>81</v>
      </c>
      <c r="F333" s="28" t="s">
        <v>12</v>
      </c>
      <c r="G333" s="225" t="s">
        <v>12</v>
      </c>
      <c r="H333" s="129" t="s">
        <v>12</v>
      </c>
      <c r="I333" s="118" t="s">
        <v>12</v>
      </c>
      <c r="J333" s="182"/>
    </row>
    <row r="334" spans="1:10" ht="13.2">
      <c r="A334" s="16" t="s">
        <v>115</v>
      </c>
      <c r="B334" s="24" t="s">
        <v>310</v>
      </c>
      <c r="C334" s="67"/>
      <c r="D334" s="67"/>
      <c r="E334" s="43" t="s">
        <v>174</v>
      </c>
      <c r="F334" s="39" t="s">
        <v>14</v>
      </c>
      <c r="G334" s="214">
        <v>105</v>
      </c>
      <c r="H334" s="177">
        <v>0</v>
      </c>
      <c r="I334" s="181">
        <f>ROUND($G334*H334,2)</f>
        <v>0</v>
      </c>
      <c r="J334" s="182"/>
    </row>
    <row r="335" spans="1:10" ht="24" customHeight="1">
      <c r="A335" s="8" t="s">
        <v>116</v>
      </c>
      <c r="B335" s="23" t="s">
        <v>311</v>
      </c>
      <c r="C335" s="145" t="s">
        <v>333</v>
      </c>
      <c r="D335" s="145"/>
      <c r="E335" s="51" t="s">
        <v>334</v>
      </c>
      <c r="F335" s="28" t="s">
        <v>12</v>
      </c>
      <c r="G335" s="28" t="s">
        <v>12</v>
      </c>
      <c r="H335" s="129" t="s">
        <v>12</v>
      </c>
      <c r="I335" s="118" t="s">
        <v>12</v>
      </c>
      <c r="J335" s="182"/>
    </row>
    <row r="336" spans="1:10" ht="19.5" customHeight="1">
      <c r="A336" s="16" t="s">
        <v>117</v>
      </c>
      <c r="B336" s="24" t="s">
        <v>312</v>
      </c>
      <c r="C336" s="146"/>
      <c r="D336" s="146"/>
      <c r="E336" s="52" t="s">
        <v>335</v>
      </c>
      <c r="F336" s="50" t="s">
        <v>3</v>
      </c>
      <c r="G336" s="133">
        <v>32</v>
      </c>
      <c r="H336" s="177">
        <v>0</v>
      </c>
      <c r="I336" s="181">
        <f t="shared" ref="I336:I338" si="32">ROUND($G336*H336,2)</f>
        <v>0</v>
      </c>
      <c r="J336" s="182"/>
    </row>
    <row r="337" spans="1:10" ht="19.5" customHeight="1">
      <c r="A337" s="16"/>
      <c r="B337" s="24" t="s">
        <v>458</v>
      </c>
      <c r="C337" s="146"/>
      <c r="D337" s="146"/>
      <c r="E337" s="52" t="s">
        <v>336</v>
      </c>
      <c r="F337" s="50" t="s">
        <v>2</v>
      </c>
      <c r="G337" s="133">
        <v>2</v>
      </c>
      <c r="H337" s="177">
        <v>0</v>
      </c>
      <c r="I337" s="181">
        <f t="shared" si="32"/>
        <v>0</v>
      </c>
      <c r="J337" s="182"/>
    </row>
    <row r="338" spans="1:10" ht="19.5" customHeight="1">
      <c r="A338" s="16" t="s">
        <v>459</v>
      </c>
      <c r="B338" s="24" t="s">
        <v>460</v>
      </c>
      <c r="C338" s="226"/>
      <c r="D338" s="226"/>
      <c r="E338" s="227" t="s">
        <v>461</v>
      </c>
      <c r="F338" s="50" t="s">
        <v>3</v>
      </c>
      <c r="G338" s="133">
        <v>30</v>
      </c>
      <c r="H338" s="177">
        <v>0</v>
      </c>
      <c r="I338" s="181">
        <f t="shared" si="32"/>
        <v>0</v>
      </c>
      <c r="J338" s="182"/>
    </row>
    <row r="339" spans="1:10" s="15" customFormat="1" ht="12.75" customHeight="1">
      <c r="A339" s="16" t="s">
        <v>119</v>
      </c>
      <c r="B339" s="26" t="s">
        <v>462</v>
      </c>
      <c r="C339" s="63" t="s">
        <v>214</v>
      </c>
      <c r="D339" s="168"/>
      <c r="E339" s="172" t="s">
        <v>313</v>
      </c>
      <c r="F339" s="53" t="s">
        <v>12</v>
      </c>
      <c r="G339" s="228" t="s">
        <v>12</v>
      </c>
      <c r="H339" s="31" t="s">
        <v>12</v>
      </c>
      <c r="I339" s="118" t="s">
        <v>12</v>
      </c>
      <c r="J339" s="183"/>
    </row>
    <row r="340" spans="1:10" s="15" customFormat="1" ht="19.5" customHeight="1">
      <c r="A340" s="16" t="s">
        <v>120</v>
      </c>
      <c r="B340" s="26" t="s">
        <v>463</v>
      </c>
      <c r="C340" s="67"/>
      <c r="D340" s="169"/>
      <c r="E340" s="173" t="s">
        <v>314</v>
      </c>
      <c r="F340" s="39" t="s">
        <v>3</v>
      </c>
      <c r="G340" s="214">
        <v>22</v>
      </c>
      <c r="H340" s="177">
        <v>0</v>
      </c>
      <c r="I340" s="181">
        <f>ROUND($G340*H340,2)</f>
        <v>0</v>
      </c>
      <c r="J340" s="182"/>
    </row>
    <row r="341" spans="1:10" ht="13.2">
      <c r="A341" s="16"/>
      <c r="B341" s="25"/>
      <c r="C341" s="71"/>
      <c r="D341" s="163"/>
      <c r="E341" s="109" t="s">
        <v>82</v>
      </c>
      <c r="F341" s="77"/>
      <c r="G341" s="215"/>
      <c r="H341" s="149" t="s">
        <v>12</v>
      </c>
      <c r="I341" s="150" t="s">
        <v>12</v>
      </c>
      <c r="J341" s="229"/>
    </row>
    <row r="342" spans="1:10" ht="12">
      <c r="A342" s="16"/>
      <c r="B342" s="25"/>
      <c r="C342" s="230"/>
      <c r="D342" s="231"/>
      <c r="E342" s="78" t="s">
        <v>171</v>
      </c>
      <c r="F342" s="118"/>
      <c r="G342" s="232"/>
      <c r="H342" s="149" t="s">
        <v>12</v>
      </c>
      <c r="I342" s="150" t="s">
        <v>12</v>
      </c>
      <c r="J342" s="233"/>
    </row>
    <row r="343" spans="1:10" ht="20.100000000000001" customHeight="1">
      <c r="A343" s="8"/>
      <c r="B343" s="23"/>
      <c r="C343" s="364" t="s">
        <v>376</v>
      </c>
      <c r="D343" s="365"/>
      <c r="E343" s="366"/>
      <c r="F343" s="208"/>
      <c r="G343" s="215"/>
      <c r="H343" s="151" t="s">
        <v>12</v>
      </c>
      <c r="I343" s="234">
        <f>SUM(I226:I342)</f>
        <v>0</v>
      </c>
      <c r="J343" s="233"/>
    </row>
    <row r="344" spans="1:10" ht="36" customHeight="1">
      <c r="A344" s="27"/>
      <c r="B344" s="171" t="s">
        <v>378</v>
      </c>
      <c r="C344" s="367" t="s">
        <v>464</v>
      </c>
      <c r="D344" s="368"/>
      <c r="E344" s="369"/>
      <c r="F344" s="369"/>
      <c r="G344" s="369"/>
      <c r="H344" s="369"/>
      <c r="I344" s="370"/>
    </row>
    <row r="345" spans="1:10" ht="24">
      <c r="A345" s="1" t="s">
        <v>0</v>
      </c>
      <c r="B345" s="19" t="s">
        <v>0</v>
      </c>
      <c r="C345" s="33" t="s">
        <v>222</v>
      </c>
      <c r="D345" s="170" t="s">
        <v>377</v>
      </c>
      <c r="E345" s="121" t="s">
        <v>219</v>
      </c>
      <c r="F345" s="123" t="s">
        <v>220</v>
      </c>
      <c r="G345" s="20" t="s">
        <v>1</v>
      </c>
      <c r="H345" s="235" t="s">
        <v>130</v>
      </c>
      <c r="I345" s="22" t="s">
        <v>118</v>
      </c>
    </row>
    <row r="346" spans="1:10" ht="13.2">
      <c r="A346" s="8" t="s">
        <v>4</v>
      </c>
      <c r="B346" s="23" t="s">
        <v>252</v>
      </c>
      <c r="C346" s="9" t="s">
        <v>185</v>
      </c>
      <c r="D346" s="153"/>
      <c r="E346" s="11" t="s">
        <v>16</v>
      </c>
      <c r="F346" s="12"/>
      <c r="G346" s="131"/>
      <c r="H346" s="236"/>
      <c r="I346" s="187"/>
      <c r="J346" s="185"/>
    </row>
    <row r="347" spans="1:10" ht="24">
      <c r="A347" s="8"/>
      <c r="B347" s="23"/>
      <c r="C347" s="147"/>
      <c r="D347" s="154"/>
      <c r="E347" s="55" t="s">
        <v>327</v>
      </c>
      <c r="F347" s="2"/>
      <c r="G347" s="132"/>
      <c r="H347" s="176"/>
      <c r="I347" s="176"/>
      <c r="J347" s="237"/>
    </row>
    <row r="348" spans="1:10" ht="13.2">
      <c r="A348" s="8" t="s">
        <v>17</v>
      </c>
      <c r="B348" s="23" t="s">
        <v>253</v>
      </c>
      <c r="C348" s="29" t="s">
        <v>186</v>
      </c>
      <c r="D348" s="157"/>
      <c r="E348" s="79" t="s">
        <v>121</v>
      </c>
      <c r="F348" s="34" t="s">
        <v>12</v>
      </c>
      <c r="G348" s="35" t="s">
        <v>12</v>
      </c>
      <c r="H348" s="30" t="s">
        <v>12</v>
      </c>
      <c r="I348" s="118" t="s">
        <v>12</v>
      </c>
      <c r="J348" s="237"/>
    </row>
    <row r="349" spans="1:10" ht="13.2">
      <c r="A349" s="16"/>
      <c r="B349" s="25"/>
      <c r="C349" s="69"/>
      <c r="D349" s="160"/>
      <c r="E349" s="80" t="s">
        <v>122</v>
      </c>
      <c r="F349" s="34" t="s">
        <v>12</v>
      </c>
      <c r="G349" s="35" t="s">
        <v>12</v>
      </c>
      <c r="H349" s="30" t="s">
        <v>12</v>
      </c>
      <c r="I349" s="118" t="s">
        <v>12</v>
      </c>
      <c r="J349" s="237"/>
    </row>
    <row r="350" spans="1:10" ht="19.5" customHeight="1">
      <c r="A350" s="16" t="s">
        <v>19</v>
      </c>
      <c r="B350" s="24" t="s">
        <v>254</v>
      </c>
      <c r="C350" s="63"/>
      <c r="D350" s="155"/>
      <c r="E350" s="44" t="s">
        <v>123</v>
      </c>
      <c r="F350" s="39" t="s">
        <v>18</v>
      </c>
      <c r="G350" s="133">
        <v>42640</v>
      </c>
      <c r="H350" s="192">
        <v>0</v>
      </c>
      <c r="I350" s="238">
        <f t="shared" ref="I350:I356" si="33">ROUND($G350*H350,2)</f>
        <v>0</v>
      </c>
      <c r="J350" s="239"/>
    </row>
    <row r="351" spans="1:10" ht="19.5" customHeight="1">
      <c r="A351" s="16" t="s">
        <v>20</v>
      </c>
      <c r="B351" s="24" t="s">
        <v>255</v>
      </c>
      <c r="C351" s="63"/>
      <c r="D351" s="155"/>
      <c r="E351" s="44" t="s">
        <v>124</v>
      </c>
      <c r="F351" s="39" t="s">
        <v>18</v>
      </c>
      <c r="G351" s="126">
        <v>31244</v>
      </c>
      <c r="H351" s="192">
        <v>0</v>
      </c>
      <c r="I351" s="238">
        <f t="shared" si="33"/>
        <v>0</v>
      </c>
      <c r="J351" s="239"/>
    </row>
    <row r="352" spans="1:10" ht="19.5" customHeight="1">
      <c r="A352" s="16" t="s">
        <v>21</v>
      </c>
      <c r="B352" s="24" t="s">
        <v>256</v>
      </c>
      <c r="C352" s="63"/>
      <c r="D352" s="155"/>
      <c r="E352" s="44" t="s">
        <v>166</v>
      </c>
      <c r="F352" s="39" t="s">
        <v>18</v>
      </c>
      <c r="G352" s="82">
        <v>790</v>
      </c>
      <c r="H352" s="192">
        <v>0</v>
      </c>
      <c r="I352" s="238">
        <f t="shared" si="33"/>
        <v>0</v>
      </c>
      <c r="J352" s="239"/>
    </row>
    <row r="353" spans="1:10" ht="19.5" customHeight="1">
      <c r="A353" s="16" t="s">
        <v>22</v>
      </c>
      <c r="B353" s="24" t="s">
        <v>337</v>
      </c>
      <c r="C353" s="63"/>
      <c r="D353" s="155"/>
      <c r="E353" s="44" t="s">
        <v>125</v>
      </c>
      <c r="F353" s="39" t="s">
        <v>18</v>
      </c>
      <c r="G353" s="133">
        <v>22052</v>
      </c>
      <c r="H353" s="192">
        <v>0</v>
      </c>
      <c r="I353" s="238">
        <f t="shared" si="33"/>
        <v>0</v>
      </c>
      <c r="J353" s="239"/>
    </row>
    <row r="354" spans="1:10" ht="19.5" customHeight="1">
      <c r="A354" s="16" t="s">
        <v>23</v>
      </c>
      <c r="B354" s="24" t="s">
        <v>338</v>
      </c>
      <c r="C354" s="63"/>
      <c r="D354" s="155"/>
      <c r="E354" s="44" t="s">
        <v>126</v>
      </c>
      <c r="F354" s="39" t="s">
        <v>18</v>
      </c>
      <c r="G354" s="133">
        <v>4465</v>
      </c>
      <c r="H354" s="192">
        <v>0</v>
      </c>
      <c r="I354" s="238">
        <f t="shared" si="33"/>
        <v>0</v>
      </c>
      <c r="J354" s="239"/>
    </row>
    <row r="355" spans="1:10" ht="19.5" customHeight="1">
      <c r="A355" s="16" t="s">
        <v>25</v>
      </c>
      <c r="B355" s="24" t="s">
        <v>339</v>
      </c>
      <c r="C355" s="63"/>
      <c r="D355" s="155"/>
      <c r="E355" s="81" t="s">
        <v>315</v>
      </c>
      <c r="F355" s="39" t="s">
        <v>18</v>
      </c>
      <c r="G355" s="133">
        <v>3428</v>
      </c>
      <c r="H355" s="192">
        <v>0</v>
      </c>
      <c r="I355" s="238">
        <f t="shared" si="33"/>
        <v>0</v>
      </c>
      <c r="J355" s="239"/>
    </row>
    <row r="356" spans="1:10" ht="19.5" customHeight="1">
      <c r="A356" s="16" t="s">
        <v>84</v>
      </c>
      <c r="B356" s="24" t="s">
        <v>340</v>
      </c>
      <c r="C356" s="67"/>
      <c r="D356" s="161"/>
      <c r="E356" s="81" t="s">
        <v>316</v>
      </c>
      <c r="F356" s="39" t="s">
        <v>2</v>
      </c>
      <c r="G356" s="82">
        <v>108</v>
      </c>
      <c r="H356" s="192">
        <v>0</v>
      </c>
      <c r="I356" s="238">
        <f t="shared" si="33"/>
        <v>0</v>
      </c>
      <c r="J356" s="239"/>
    </row>
    <row r="357" spans="1:10" ht="13.2">
      <c r="A357" s="16"/>
      <c r="B357" s="25"/>
      <c r="C357" s="67"/>
      <c r="D357" s="161"/>
      <c r="E357" s="78" t="s">
        <v>26</v>
      </c>
      <c r="F357" s="39" t="s">
        <v>159</v>
      </c>
      <c r="G357" s="130"/>
      <c r="H357" s="149" t="s">
        <v>12</v>
      </c>
      <c r="I357" s="150" t="s">
        <v>12</v>
      </c>
      <c r="J357" s="237"/>
    </row>
    <row r="358" spans="1:10" ht="13.2">
      <c r="A358" s="8" t="s">
        <v>5</v>
      </c>
      <c r="B358" s="23" t="s">
        <v>257</v>
      </c>
      <c r="C358" s="9" t="s">
        <v>187</v>
      </c>
      <c r="D358" s="153"/>
      <c r="E358" s="11" t="s">
        <v>27</v>
      </c>
      <c r="F358" s="12"/>
      <c r="G358" s="131"/>
      <c r="H358" s="236"/>
      <c r="I358" s="187"/>
      <c r="J358" s="185"/>
    </row>
    <row r="359" spans="1:10" ht="24">
      <c r="A359" s="8"/>
      <c r="B359" s="23"/>
      <c r="C359" s="147"/>
      <c r="D359" s="154"/>
      <c r="E359" s="55" t="s">
        <v>327</v>
      </c>
      <c r="F359" s="2"/>
      <c r="G359" s="132"/>
      <c r="H359" s="176"/>
      <c r="I359" s="176"/>
      <c r="J359" s="237"/>
    </row>
    <row r="360" spans="1:10" ht="13.2">
      <c r="A360" s="8" t="s">
        <v>28</v>
      </c>
      <c r="B360" s="23" t="s">
        <v>258</v>
      </c>
      <c r="C360" s="29" t="s">
        <v>188</v>
      </c>
      <c r="D360" s="157"/>
      <c r="E360" s="79" t="s">
        <v>29</v>
      </c>
      <c r="F360" s="34" t="s">
        <v>12</v>
      </c>
      <c r="G360" s="35" t="s">
        <v>12</v>
      </c>
      <c r="H360" s="30" t="s">
        <v>12</v>
      </c>
      <c r="I360" s="118" t="s">
        <v>12</v>
      </c>
      <c r="J360" s="237"/>
    </row>
    <row r="361" spans="1:10" ht="13.2">
      <c r="A361" s="16" t="s">
        <v>30</v>
      </c>
      <c r="B361" s="24" t="s">
        <v>343</v>
      </c>
      <c r="C361" s="66"/>
      <c r="D361" s="158"/>
      <c r="E361" s="79" t="s">
        <v>141</v>
      </c>
      <c r="F361" s="34" t="s">
        <v>15</v>
      </c>
      <c r="G361" s="133">
        <v>262</v>
      </c>
      <c r="H361" s="192">
        <v>0</v>
      </c>
      <c r="I361" s="238">
        <f>ROUND($G361*H361,2)</f>
        <v>0</v>
      </c>
      <c r="J361" s="239"/>
    </row>
    <row r="362" spans="1:10" ht="13.2">
      <c r="A362" s="8" t="s">
        <v>31</v>
      </c>
      <c r="B362" s="23" t="s">
        <v>259</v>
      </c>
      <c r="C362" s="63" t="s">
        <v>189</v>
      </c>
      <c r="D362" s="63"/>
      <c r="E362" s="45" t="s">
        <v>32</v>
      </c>
      <c r="F362" s="39" t="s">
        <v>12</v>
      </c>
      <c r="G362" s="56" t="s">
        <v>12</v>
      </c>
      <c r="H362" s="31" t="s">
        <v>12</v>
      </c>
      <c r="I362" s="118" t="s">
        <v>12</v>
      </c>
      <c r="J362" s="237"/>
    </row>
    <row r="363" spans="1:10" ht="19.5" customHeight="1">
      <c r="A363" s="16" t="s">
        <v>33</v>
      </c>
      <c r="B363" s="24" t="s">
        <v>260</v>
      </c>
      <c r="C363" s="63"/>
      <c r="D363" s="63"/>
      <c r="E363" s="43" t="s">
        <v>153</v>
      </c>
      <c r="F363" s="34" t="s">
        <v>15</v>
      </c>
      <c r="G363" s="133">
        <v>56</v>
      </c>
      <c r="H363" s="192">
        <v>0</v>
      </c>
      <c r="I363" s="238">
        <f t="shared" ref="I363:I365" si="34">ROUND($G363*H363,2)</f>
        <v>0</v>
      </c>
      <c r="J363" s="239"/>
    </row>
    <row r="364" spans="1:10" ht="19.5" customHeight="1">
      <c r="A364" s="16" t="s">
        <v>34</v>
      </c>
      <c r="B364" s="24" t="s">
        <v>344</v>
      </c>
      <c r="C364" s="63"/>
      <c r="D364" s="63"/>
      <c r="E364" s="43" t="s">
        <v>177</v>
      </c>
      <c r="F364" s="34" t="s">
        <v>15</v>
      </c>
      <c r="G364" s="133">
        <v>13</v>
      </c>
      <c r="H364" s="192">
        <v>0</v>
      </c>
      <c r="I364" s="238">
        <f t="shared" si="34"/>
        <v>0</v>
      </c>
      <c r="J364" s="239"/>
    </row>
    <row r="365" spans="1:10" ht="19.5" customHeight="1">
      <c r="A365" s="16" t="s">
        <v>35</v>
      </c>
      <c r="B365" s="24" t="s">
        <v>345</v>
      </c>
      <c r="C365" s="67"/>
      <c r="D365" s="67"/>
      <c r="E365" s="43" t="s">
        <v>142</v>
      </c>
      <c r="F365" s="34" t="s">
        <v>15</v>
      </c>
      <c r="G365" s="133">
        <v>1</v>
      </c>
      <c r="H365" s="192">
        <v>0</v>
      </c>
      <c r="I365" s="238">
        <f t="shared" si="34"/>
        <v>0</v>
      </c>
      <c r="J365" s="239"/>
    </row>
    <row r="366" spans="1:10" ht="13.2">
      <c r="A366" s="16"/>
      <c r="B366" s="23" t="s">
        <v>261</v>
      </c>
      <c r="C366" s="63" t="s">
        <v>190</v>
      </c>
      <c r="D366" s="63"/>
      <c r="E366" s="45" t="s">
        <v>137</v>
      </c>
      <c r="F366" s="39" t="s">
        <v>12</v>
      </c>
      <c r="G366" s="56" t="s">
        <v>12</v>
      </c>
      <c r="H366" s="31" t="s">
        <v>12</v>
      </c>
      <c r="I366" s="17" t="s">
        <v>12</v>
      </c>
      <c r="J366" s="237"/>
    </row>
    <row r="367" spans="1:10" ht="19.5" customHeight="1">
      <c r="A367" s="16"/>
      <c r="B367" s="24" t="s">
        <v>262</v>
      </c>
      <c r="C367" s="67"/>
      <c r="D367" s="67"/>
      <c r="E367" s="43" t="s">
        <v>143</v>
      </c>
      <c r="F367" s="34" t="s">
        <v>15</v>
      </c>
      <c r="G367" s="133">
        <v>250.2</v>
      </c>
      <c r="H367" s="192">
        <v>0</v>
      </c>
      <c r="I367" s="238">
        <f>ROUND($G367*H367,2)</f>
        <v>0</v>
      </c>
      <c r="J367" s="239"/>
    </row>
    <row r="368" spans="1:10" ht="13.2">
      <c r="A368" s="8" t="s">
        <v>36</v>
      </c>
      <c r="B368" s="23" t="s">
        <v>263</v>
      </c>
      <c r="C368" s="29" t="s">
        <v>191</v>
      </c>
      <c r="D368" s="29"/>
      <c r="E368" s="45" t="s">
        <v>37</v>
      </c>
      <c r="F368" s="34" t="s">
        <v>12</v>
      </c>
      <c r="G368" s="35" t="s">
        <v>12</v>
      </c>
      <c r="H368" s="30" t="s">
        <v>12</v>
      </c>
      <c r="I368" s="118" t="s">
        <v>12</v>
      </c>
      <c r="J368" s="237"/>
    </row>
    <row r="369" spans="1:10" ht="22.8">
      <c r="A369" s="16" t="s">
        <v>85</v>
      </c>
      <c r="B369" s="24" t="s">
        <v>264</v>
      </c>
      <c r="C369" s="70"/>
      <c r="D369" s="70"/>
      <c r="E369" s="45" t="s">
        <v>168</v>
      </c>
      <c r="F369" s="34" t="s">
        <v>15</v>
      </c>
      <c r="G369" s="133">
        <v>94</v>
      </c>
      <c r="H369" s="192">
        <v>0</v>
      </c>
      <c r="I369" s="238">
        <f>ROUND($G369*H369,2)</f>
        <v>0</v>
      </c>
      <c r="J369" s="239"/>
    </row>
    <row r="370" spans="1:10" ht="13.2">
      <c r="A370" s="8" t="s">
        <v>38</v>
      </c>
      <c r="B370" s="23" t="s">
        <v>265</v>
      </c>
      <c r="C370" s="62" t="s">
        <v>192</v>
      </c>
      <c r="D370" s="62"/>
      <c r="E370" s="45" t="s">
        <v>138</v>
      </c>
      <c r="F370" s="34" t="s">
        <v>12</v>
      </c>
      <c r="G370" s="35" t="s">
        <v>12</v>
      </c>
      <c r="H370" s="30"/>
      <c r="I370" s="118" t="s">
        <v>12</v>
      </c>
      <c r="J370" s="237"/>
    </row>
    <row r="371" spans="1:10" ht="19.5" customHeight="1">
      <c r="A371" s="16" t="s">
        <v>39</v>
      </c>
      <c r="B371" s="24" t="s">
        <v>266</v>
      </c>
      <c r="C371" s="63"/>
      <c r="D371" s="63"/>
      <c r="E371" s="45" t="s">
        <v>144</v>
      </c>
      <c r="F371" s="34" t="s">
        <v>15</v>
      </c>
      <c r="G371" s="40">
        <v>32</v>
      </c>
      <c r="H371" s="192">
        <v>0</v>
      </c>
      <c r="I371" s="238">
        <f>ROUND($G371*H371,2)</f>
        <v>0</v>
      </c>
      <c r="J371" s="239"/>
    </row>
    <row r="372" spans="1:10" ht="13.2">
      <c r="A372" s="8" t="s">
        <v>40</v>
      </c>
      <c r="B372" s="23" t="s">
        <v>267</v>
      </c>
      <c r="C372" s="62" t="s">
        <v>193</v>
      </c>
      <c r="D372" s="62"/>
      <c r="E372" s="83" t="s">
        <v>41</v>
      </c>
      <c r="F372" s="34" t="s">
        <v>12</v>
      </c>
      <c r="G372" s="35" t="s">
        <v>12</v>
      </c>
      <c r="H372" s="30" t="s">
        <v>12</v>
      </c>
      <c r="I372" s="118" t="s">
        <v>12</v>
      </c>
      <c r="J372" s="237" t="s">
        <v>130</v>
      </c>
    </row>
    <row r="373" spans="1:10" ht="19.5" customHeight="1">
      <c r="A373" s="16" t="s">
        <v>42</v>
      </c>
      <c r="B373" s="24" t="s">
        <v>268</v>
      </c>
      <c r="C373" s="67"/>
      <c r="D373" s="67"/>
      <c r="E373" s="41" t="s">
        <v>145</v>
      </c>
      <c r="F373" s="34" t="s">
        <v>15</v>
      </c>
      <c r="G373" s="133">
        <v>33</v>
      </c>
      <c r="H373" s="192">
        <v>0</v>
      </c>
      <c r="I373" s="238">
        <f>ROUND($G373*H373,2)</f>
        <v>0</v>
      </c>
      <c r="J373" s="239"/>
    </row>
    <row r="374" spans="1:10" ht="13.2">
      <c r="A374" s="8" t="s">
        <v>43</v>
      </c>
      <c r="B374" s="23" t="s">
        <v>269</v>
      </c>
      <c r="C374" s="62" t="s">
        <v>194</v>
      </c>
      <c r="D374" s="62"/>
      <c r="E374" s="45" t="s">
        <v>127</v>
      </c>
      <c r="F374" s="39" t="s">
        <v>12</v>
      </c>
      <c r="G374" s="56" t="s">
        <v>12</v>
      </c>
      <c r="H374" s="31" t="s">
        <v>12</v>
      </c>
      <c r="I374" s="118" t="s">
        <v>12</v>
      </c>
      <c r="J374" s="237"/>
    </row>
    <row r="375" spans="1:10" ht="19.5" customHeight="1">
      <c r="A375" s="16" t="s">
        <v>44</v>
      </c>
      <c r="B375" s="24" t="s">
        <v>270</v>
      </c>
      <c r="C375" s="67"/>
      <c r="D375" s="67"/>
      <c r="E375" s="41" t="s">
        <v>146</v>
      </c>
      <c r="F375" s="34" t="s">
        <v>15</v>
      </c>
      <c r="G375" s="133">
        <v>39</v>
      </c>
      <c r="H375" s="192">
        <v>0</v>
      </c>
      <c r="I375" s="238">
        <f>ROUND($G375*H375,2)</f>
        <v>0</v>
      </c>
      <c r="J375" s="239"/>
    </row>
    <row r="376" spans="1:10" ht="13.2">
      <c r="A376" s="16"/>
      <c r="B376" s="25"/>
      <c r="C376" s="34"/>
      <c r="D376" s="162"/>
      <c r="E376" s="78" t="s">
        <v>45</v>
      </c>
      <c r="F376" s="34" t="s">
        <v>159</v>
      </c>
      <c r="G376" s="42"/>
      <c r="H376" s="149" t="s">
        <v>12</v>
      </c>
      <c r="I376" s="150" t="s">
        <v>12</v>
      </c>
      <c r="J376" s="237"/>
    </row>
    <row r="377" spans="1:10" ht="13.2">
      <c r="A377" s="8" t="s">
        <v>46</v>
      </c>
      <c r="B377" s="23" t="s">
        <v>346</v>
      </c>
      <c r="C377" s="29" t="s">
        <v>196</v>
      </c>
      <c r="D377" s="157"/>
      <c r="E377" s="84" t="s">
        <v>147</v>
      </c>
      <c r="F377" s="34" t="s">
        <v>12</v>
      </c>
      <c r="G377" s="35" t="s">
        <v>12</v>
      </c>
      <c r="H377" s="30" t="s">
        <v>12</v>
      </c>
      <c r="I377" s="118" t="s">
        <v>12</v>
      </c>
      <c r="J377" s="237"/>
    </row>
    <row r="378" spans="1:10" ht="22.8">
      <c r="A378" s="16" t="s">
        <v>47</v>
      </c>
      <c r="B378" s="24" t="s">
        <v>347</v>
      </c>
      <c r="C378" s="66"/>
      <c r="D378" s="158"/>
      <c r="E378" s="85" t="s">
        <v>148</v>
      </c>
      <c r="F378" s="34" t="s">
        <v>15</v>
      </c>
      <c r="G378" s="133">
        <v>48</v>
      </c>
      <c r="H378" s="192">
        <v>0</v>
      </c>
      <c r="I378" s="238">
        <f t="shared" ref="I378:I379" si="35">ROUND($G378*H378,2)</f>
        <v>0</v>
      </c>
      <c r="J378" s="239"/>
    </row>
    <row r="379" spans="1:10" ht="22.8">
      <c r="A379" s="16" t="s">
        <v>48</v>
      </c>
      <c r="B379" s="24" t="s">
        <v>348</v>
      </c>
      <c r="C379" s="64"/>
      <c r="D379" s="156"/>
      <c r="E379" s="85" t="s">
        <v>149</v>
      </c>
      <c r="F379" s="34" t="s">
        <v>15</v>
      </c>
      <c r="G379" s="133">
        <v>6.5</v>
      </c>
      <c r="H379" s="192">
        <v>0</v>
      </c>
      <c r="I379" s="238">
        <f t="shared" si="35"/>
        <v>0</v>
      </c>
      <c r="J379" s="239"/>
    </row>
    <row r="380" spans="1:10" ht="13.2">
      <c r="A380" s="16"/>
      <c r="B380" s="25"/>
      <c r="C380" s="64"/>
      <c r="D380" s="156"/>
      <c r="E380" s="78" t="s">
        <v>49</v>
      </c>
      <c r="F380" s="34" t="s">
        <v>159</v>
      </c>
      <c r="G380" s="134"/>
      <c r="H380" s="149" t="s">
        <v>12</v>
      </c>
      <c r="I380" s="150" t="s">
        <v>12</v>
      </c>
      <c r="J380" s="237"/>
    </row>
    <row r="381" spans="1:10" ht="13.2">
      <c r="A381" s="16"/>
      <c r="B381" s="23" t="s">
        <v>349</v>
      </c>
      <c r="C381" s="29" t="s">
        <v>180</v>
      </c>
      <c r="D381" s="157"/>
      <c r="E381" s="127" t="s">
        <v>221</v>
      </c>
      <c r="F381" s="34" t="s">
        <v>12</v>
      </c>
      <c r="G381" s="35" t="s">
        <v>12</v>
      </c>
      <c r="H381" s="30"/>
      <c r="I381" s="17" t="s">
        <v>12</v>
      </c>
      <c r="J381" s="237"/>
    </row>
    <row r="382" spans="1:10" ht="24" customHeight="1">
      <c r="A382" s="16"/>
      <c r="B382" s="24" t="s">
        <v>350</v>
      </c>
      <c r="C382" s="64"/>
      <c r="D382" s="156"/>
      <c r="E382" s="128" t="s">
        <v>556</v>
      </c>
      <c r="F382" s="34" t="s">
        <v>2</v>
      </c>
      <c r="G382" s="133">
        <v>16</v>
      </c>
      <c r="H382" s="192"/>
      <c r="I382" s="238">
        <f>ROUND($G382*H382,2)</f>
        <v>0</v>
      </c>
      <c r="J382" s="239"/>
    </row>
    <row r="383" spans="1:10" ht="13.2">
      <c r="A383" s="16"/>
      <c r="B383" s="25"/>
      <c r="C383" s="64"/>
      <c r="D383" s="156"/>
      <c r="E383" s="78" t="s">
        <v>165</v>
      </c>
      <c r="F383" s="34" t="s">
        <v>159</v>
      </c>
      <c r="G383" s="134"/>
      <c r="H383" s="149"/>
      <c r="I383" s="150" t="s">
        <v>12</v>
      </c>
      <c r="J383" s="237"/>
    </row>
    <row r="384" spans="1:10" ht="12">
      <c r="A384" s="16"/>
      <c r="B384" s="23" t="s">
        <v>352</v>
      </c>
      <c r="C384" s="62" t="s">
        <v>175</v>
      </c>
      <c r="D384" s="62"/>
      <c r="E384" s="43" t="s">
        <v>128</v>
      </c>
      <c r="F384" s="34" t="s">
        <v>12</v>
      </c>
      <c r="G384" s="35" t="s">
        <v>12</v>
      </c>
      <c r="H384" s="30" t="s">
        <v>12</v>
      </c>
      <c r="I384" s="118" t="s">
        <v>12</v>
      </c>
      <c r="J384" s="185"/>
    </row>
    <row r="385" spans="1:10" ht="22.8">
      <c r="A385" s="16"/>
      <c r="B385" s="24" t="s">
        <v>353</v>
      </c>
      <c r="C385" s="63"/>
      <c r="D385" s="63"/>
      <c r="E385" s="43" t="s">
        <v>150</v>
      </c>
      <c r="F385" s="86" t="s">
        <v>3</v>
      </c>
      <c r="G385" s="133">
        <v>62</v>
      </c>
      <c r="H385" s="192">
        <v>0</v>
      </c>
      <c r="I385" s="238">
        <f>ROUND($G385*H385,2)</f>
        <v>0</v>
      </c>
      <c r="J385" s="239"/>
    </row>
    <row r="386" spans="1:10" ht="12">
      <c r="A386" s="16"/>
      <c r="B386" s="25"/>
      <c r="C386" s="71"/>
      <c r="D386" s="163"/>
      <c r="E386" s="78" t="s">
        <v>129</v>
      </c>
      <c r="F386" s="77" t="s">
        <v>159</v>
      </c>
      <c r="G386" s="38"/>
      <c r="H386" s="149" t="s">
        <v>12</v>
      </c>
      <c r="I386" s="150" t="s">
        <v>12</v>
      </c>
      <c r="J386" s="185"/>
    </row>
    <row r="387" spans="1:10" ht="13.2">
      <c r="A387" s="8" t="s">
        <v>6</v>
      </c>
      <c r="B387" s="23" t="s">
        <v>271</v>
      </c>
      <c r="C387" s="9" t="s">
        <v>215</v>
      </c>
      <c r="D387" s="153"/>
      <c r="E387" s="11" t="s">
        <v>50</v>
      </c>
      <c r="F387" s="12"/>
      <c r="G387" s="135"/>
      <c r="H387" s="236"/>
      <c r="I387" s="187"/>
      <c r="J387" s="185"/>
    </row>
    <row r="388" spans="1:10" ht="24">
      <c r="A388" s="8"/>
      <c r="B388" s="23"/>
      <c r="C388" s="147"/>
      <c r="D388" s="154"/>
      <c r="E388" s="55" t="s">
        <v>327</v>
      </c>
      <c r="F388" s="2"/>
      <c r="G388" s="136"/>
      <c r="H388" s="176"/>
      <c r="I388" s="176"/>
      <c r="J388" s="237"/>
    </row>
    <row r="389" spans="1:10" ht="13.2">
      <c r="A389" s="8" t="s">
        <v>51</v>
      </c>
      <c r="B389" s="23" t="s">
        <v>272</v>
      </c>
      <c r="C389" s="29" t="s">
        <v>181</v>
      </c>
      <c r="D389" s="29"/>
      <c r="E389" s="45" t="s">
        <v>139</v>
      </c>
      <c r="F389" s="34" t="s">
        <v>12</v>
      </c>
      <c r="G389" s="56" t="s">
        <v>12</v>
      </c>
      <c r="H389" s="30" t="s">
        <v>12</v>
      </c>
      <c r="I389" s="118" t="s">
        <v>12</v>
      </c>
      <c r="J389" s="237"/>
    </row>
    <row r="390" spans="1:10" ht="22.8">
      <c r="A390" s="16"/>
      <c r="B390" s="24" t="s">
        <v>356</v>
      </c>
      <c r="C390" s="72"/>
      <c r="D390" s="72"/>
      <c r="E390" s="124" t="s">
        <v>162</v>
      </c>
      <c r="F390" s="34" t="s">
        <v>3</v>
      </c>
      <c r="G390" s="133">
        <v>2.8</v>
      </c>
      <c r="H390" s="192">
        <v>0</v>
      </c>
      <c r="I390" s="238">
        <f>ROUND($G390*H390,2)</f>
        <v>0</v>
      </c>
      <c r="J390" s="239"/>
    </row>
    <row r="391" spans="1:10" ht="22.8">
      <c r="A391" s="16"/>
      <c r="B391" s="24" t="s">
        <v>357</v>
      </c>
      <c r="C391" s="72"/>
      <c r="D391" s="72"/>
      <c r="E391" s="124" t="s">
        <v>176</v>
      </c>
      <c r="F391" s="34" t="s">
        <v>3</v>
      </c>
      <c r="G391" s="133">
        <v>1.35</v>
      </c>
      <c r="H391" s="192">
        <v>0</v>
      </c>
      <c r="I391" s="238">
        <f>ROUND($G391*H391,2)</f>
        <v>0</v>
      </c>
      <c r="J391" s="239"/>
    </row>
    <row r="392" spans="1:10" ht="12.75" customHeight="1">
      <c r="A392" s="16"/>
      <c r="B392" s="24" t="s">
        <v>358</v>
      </c>
      <c r="C392" s="29" t="s">
        <v>329</v>
      </c>
      <c r="D392" s="29"/>
      <c r="E392" s="54" t="s">
        <v>390</v>
      </c>
      <c r="F392" s="46" t="s">
        <v>12</v>
      </c>
      <c r="G392" s="138" t="s">
        <v>12</v>
      </c>
      <c r="H392" s="31" t="s">
        <v>12</v>
      </c>
      <c r="I392" s="17" t="s">
        <v>12</v>
      </c>
      <c r="J392" s="237"/>
    </row>
    <row r="393" spans="1:10" ht="22.8">
      <c r="A393" s="16" t="s">
        <v>86</v>
      </c>
      <c r="B393" s="24" t="s">
        <v>359</v>
      </c>
      <c r="C393" s="144"/>
      <c r="D393" s="144"/>
      <c r="E393" s="45" t="s">
        <v>160</v>
      </c>
      <c r="F393" s="47" t="s">
        <v>13</v>
      </c>
      <c r="G393" s="133">
        <v>177</v>
      </c>
      <c r="H393" s="192">
        <v>0</v>
      </c>
      <c r="I393" s="238">
        <f>ROUND($G393*H393,2)</f>
        <v>0</v>
      </c>
      <c r="J393" s="239"/>
    </row>
    <row r="394" spans="1:10" ht="12">
      <c r="A394" s="16"/>
      <c r="B394" s="25"/>
      <c r="C394" s="71"/>
      <c r="D394" s="163"/>
      <c r="E394" s="78" t="s">
        <v>52</v>
      </c>
      <c r="F394" s="77" t="s">
        <v>159</v>
      </c>
      <c r="G394" s="42"/>
      <c r="H394" s="149" t="s">
        <v>12</v>
      </c>
      <c r="I394" s="150" t="s">
        <v>12</v>
      </c>
      <c r="J394" s="185"/>
    </row>
    <row r="395" spans="1:10" ht="13.2">
      <c r="A395" s="8" t="s">
        <v>7</v>
      </c>
      <c r="B395" s="23" t="s">
        <v>273</v>
      </c>
      <c r="C395" s="9" t="s">
        <v>216</v>
      </c>
      <c r="D395" s="153"/>
      <c r="E395" s="11" t="s">
        <v>397</v>
      </c>
      <c r="F395" s="12"/>
      <c r="G395" s="131"/>
      <c r="H395" s="236"/>
      <c r="I395" s="187"/>
      <c r="J395" s="185"/>
    </row>
    <row r="396" spans="1:10" ht="24">
      <c r="A396" s="8"/>
      <c r="B396" s="23"/>
      <c r="C396" s="147"/>
      <c r="D396" s="154"/>
      <c r="E396" s="55" t="s">
        <v>327</v>
      </c>
      <c r="F396" s="2"/>
      <c r="G396" s="132"/>
      <c r="H396" s="176"/>
      <c r="I396" s="176"/>
      <c r="J396" s="237"/>
    </row>
    <row r="397" spans="1:10" ht="13.2">
      <c r="A397" s="8" t="s">
        <v>53</v>
      </c>
      <c r="B397" s="23" t="s">
        <v>274</v>
      </c>
      <c r="C397" s="62" t="s">
        <v>197</v>
      </c>
      <c r="D397" s="62"/>
      <c r="E397" s="45" t="s">
        <v>54</v>
      </c>
      <c r="F397" s="34" t="s">
        <v>12</v>
      </c>
      <c r="G397" s="35" t="s">
        <v>12</v>
      </c>
      <c r="H397" s="30" t="s">
        <v>12</v>
      </c>
      <c r="I397" s="118" t="s">
        <v>12</v>
      </c>
      <c r="J397" s="237"/>
    </row>
    <row r="398" spans="1:10" ht="34.200000000000003">
      <c r="A398" s="16" t="s">
        <v>55</v>
      </c>
      <c r="B398" s="24" t="s">
        <v>275</v>
      </c>
      <c r="C398" s="63"/>
      <c r="D398" s="63"/>
      <c r="E398" s="54" t="s">
        <v>398</v>
      </c>
      <c r="F398" s="34" t="s">
        <v>13</v>
      </c>
      <c r="G398" s="133">
        <v>770</v>
      </c>
      <c r="H398" s="192">
        <v>0</v>
      </c>
      <c r="I398" s="238">
        <f t="shared" ref="I398:I399" si="36">ROUND($G398*H398,2)</f>
        <v>0</v>
      </c>
      <c r="J398" s="239"/>
    </row>
    <row r="399" spans="1:10" ht="34.200000000000003">
      <c r="A399" s="16" t="s">
        <v>83</v>
      </c>
      <c r="B399" s="24" t="s">
        <v>276</v>
      </c>
      <c r="C399" s="67"/>
      <c r="D399" s="67"/>
      <c r="E399" s="41" t="s">
        <v>154</v>
      </c>
      <c r="F399" s="34" t="s">
        <v>13</v>
      </c>
      <c r="G399" s="133">
        <v>26</v>
      </c>
      <c r="H399" s="192">
        <v>0</v>
      </c>
      <c r="I399" s="238">
        <f t="shared" si="36"/>
        <v>0</v>
      </c>
      <c r="J399" s="239"/>
    </row>
    <row r="400" spans="1:10" ht="13.2">
      <c r="A400" s="8" t="s">
        <v>56</v>
      </c>
      <c r="B400" s="23" t="s">
        <v>277</v>
      </c>
      <c r="C400" s="29" t="s">
        <v>182</v>
      </c>
      <c r="D400" s="29"/>
      <c r="E400" s="45" t="s">
        <v>161</v>
      </c>
      <c r="F400" s="39" t="s">
        <v>12</v>
      </c>
      <c r="G400" s="56" t="s">
        <v>12</v>
      </c>
      <c r="H400" s="31" t="s">
        <v>12</v>
      </c>
      <c r="I400" s="118" t="s">
        <v>12</v>
      </c>
      <c r="J400" s="237"/>
    </row>
    <row r="401" spans="1:10" ht="24" customHeight="1">
      <c r="A401" s="16"/>
      <c r="B401" s="24" t="s">
        <v>278</v>
      </c>
      <c r="C401" s="70"/>
      <c r="D401" s="70"/>
      <c r="E401" s="45" t="s">
        <v>384</v>
      </c>
      <c r="F401" s="34" t="s">
        <v>13</v>
      </c>
      <c r="G401" s="133">
        <v>250</v>
      </c>
      <c r="H401" s="192">
        <v>0</v>
      </c>
      <c r="I401" s="238">
        <f t="shared" ref="I401:I402" si="37">ROUND($G401*H401,2)</f>
        <v>0</v>
      </c>
      <c r="J401" s="239"/>
    </row>
    <row r="402" spans="1:10" ht="19.5" customHeight="1">
      <c r="A402" s="16"/>
      <c r="B402" s="24" t="s">
        <v>383</v>
      </c>
      <c r="C402" s="70"/>
      <c r="D402" s="70"/>
      <c r="E402" s="45" t="s">
        <v>465</v>
      </c>
      <c r="F402" s="34" t="s">
        <v>13</v>
      </c>
      <c r="G402" s="133">
        <v>601</v>
      </c>
      <c r="H402" s="192">
        <v>0</v>
      </c>
      <c r="I402" s="238">
        <f t="shared" si="37"/>
        <v>0</v>
      </c>
      <c r="J402" s="239"/>
    </row>
    <row r="403" spans="1:10" ht="13.2">
      <c r="A403" s="8" t="s">
        <v>430</v>
      </c>
      <c r="B403" s="23" t="s">
        <v>385</v>
      </c>
      <c r="C403" s="29" t="s">
        <v>386</v>
      </c>
      <c r="D403" s="29"/>
      <c r="E403" s="45" t="s">
        <v>387</v>
      </c>
      <c r="F403" s="39" t="s">
        <v>12</v>
      </c>
      <c r="G403" s="56" t="s">
        <v>12</v>
      </c>
      <c r="H403" s="31" t="s">
        <v>12</v>
      </c>
      <c r="I403" s="118" t="s">
        <v>12</v>
      </c>
      <c r="J403" s="237"/>
    </row>
    <row r="404" spans="1:10" ht="22.8">
      <c r="A404" s="16" t="s">
        <v>57</v>
      </c>
      <c r="B404" s="24" t="s">
        <v>388</v>
      </c>
      <c r="C404" s="66"/>
      <c r="D404" s="66"/>
      <c r="E404" s="87" t="s">
        <v>389</v>
      </c>
      <c r="F404" s="34" t="s">
        <v>13</v>
      </c>
      <c r="G404" s="133">
        <v>167</v>
      </c>
      <c r="H404" s="192">
        <v>0</v>
      </c>
      <c r="I404" s="238">
        <f>ROUND($G404*H404,2)</f>
        <v>0</v>
      </c>
      <c r="J404" s="239"/>
    </row>
    <row r="405" spans="1:10" ht="13.2">
      <c r="A405" s="8" t="s">
        <v>58</v>
      </c>
      <c r="B405" s="23" t="s">
        <v>279</v>
      </c>
      <c r="C405" s="29" t="s">
        <v>198</v>
      </c>
      <c r="D405" s="29"/>
      <c r="E405" s="45" t="s">
        <v>155</v>
      </c>
      <c r="F405" s="39" t="s">
        <v>12</v>
      </c>
      <c r="G405" s="56" t="s">
        <v>12</v>
      </c>
      <c r="H405" s="31" t="s">
        <v>12</v>
      </c>
      <c r="I405" s="118" t="s">
        <v>12</v>
      </c>
      <c r="J405" s="237"/>
    </row>
    <row r="406" spans="1:10" ht="22.8">
      <c r="A406" s="16" t="s">
        <v>59</v>
      </c>
      <c r="B406" s="24" t="s">
        <v>280</v>
      </c>
      <c r="C406" s="66"/>
      <c r="D406" s="66"/>
      <c r="E406" s="45" t="s">
        <v>156</v>
      </c>
      <c r="F406" s="67" t="s">
        <v>13</v>
      </c>
      <c r="G406" s="133">
        <v>177</v>
      </c>
      <c r="H406" s="192">
        <v>0</v>
      </c>
      <c r="I406" s="238">
        <f>ROUND($G406*H406,2)</f>
        <v>0</v>
      </c>
      <c r="J406" s="239"/>
    </row>
    <row r="407" spans="1:10" ht="13.2">
      <c r="A407" s="16"/>
      <c r="B407" s="25"/>
      <c r="C407" s="71"/>
      <c r="D407" s="163"/>
      <c r="E407" s="78" t="s">
        <v>60</v>
      </c>
      <c r="F407" s="77" t="s">
        <v>159</v>
      </c>
      <c r="G407" s="42"/>
      <c r="H407" s="149" t="s">
        <v>12</v>
      </c>
      <c r="I407" s="150" t="s">
        <v>12</v>
      </c>
      <c r="J407" s="237"/>
    </row>
    <row r="408" spans="1:10" ht="13.2">
      <c r="A408" s="8" t="s">
        <v>8</v>
      </c>
      <c r="B408" s="23" t="s">
        <v>281</v>
      </c>
      <c r="C408" s="18" t="s">
        <v>199</v>
      </c>
      <c r="D408" s="164"/>
      <c r="E408" s="13" t="s">
        <v>87</v>
      </c>
      <c r="F408" s="14"/>
      <c r="G408" s="131"/>
      <c r="H408" s="179"/>
      <c r="I408" s="187"/>
      <c r="J408" s="185"/>
    </row>
    <row r="409" spans="1:10" ht="24">
      <c r="A409" s="8"/>
      <c r="B409" s="23"/>
      <c r="C409" s="147"/>
      <c r="D409" s="154"/>
      <c r="E409" s="55" t="s">
        <v>327</v>
      </c>
      <c r="F409" s="2"/>
      <c r="G409" s="57"/>
      <c r="H409" s="176"/>
      <c r="I409" s="60"/>
      <c r="J409" s="237"/>
    </row>
    <row r="410" spans="1:10" ht="13.2">
      <c r="A410" s="8" t="s">
        <v>62</v>
      </c>
      <c r="B410" s="23" t="s">
        <v>282</v>
      </c>
      <c r="C410" s="29" t="s">
        <v>200</v>
      </c>
      <c r="D410" s="65"/>
      <c r="E410" s="88" t="s">
        <v>88</v>
      </c>
      <c r="F410" s="34" t="s">
        <v>12</v>
      </c>
      <c r="G410" s="89" t="s">
        <v>12</v>
      </c>
      <c r="H410" s="30" t="s">
        <v>12</v>
      </c>
      <c r="I410" s="118" t="s">
        <v>12</v>
      </c>
      <c r="J410" s="237"/>
    </row>
    <row r="411" spans="1:10" ht="22.8">
      <c r="A411" s="16" t="s">
        <v>63</v>
      </c>
      <c r="B411" s="24" t="s">
        <v>283</v>
      </c>
      <c r="C411" s="73"/>
      <c r="D411" s="73"/>
      <c r="E411" s="43" t="s">
        <v>317</v>
      </c>
      <c r="F411" s="34" t="s">
        <v>2</v>
      </c>
      <c r="G411" s="133">
        <v>8</v>
      </c>
      <c r="H411" s="192">
        <v>0</v>
      </c>
      <c r="I411" s="238">
        <f>ROUND($G411*H411,2)</f>
        <v>0</v>
      </c>
      <c r="J411" s="239"/>
    </row>
    <row r="412" spans="1:10" ht="13.2">
      <c r="A412" s="8" t="s">
        <v>89</v>
      </c>
      <c r="B412" s="23" t="s">
        <v>360</v>
      </c>
      <c r="C412" s="29" t="s">
        <v>201</v>
      </c>
      <c r="D412" s="29"/>
      <c r="E412" s="37" t="s">
        <v>392</v>
      </c>
      <c r="F412" s="34" t="s">
        <v>12</v>
      </c>
      <c r="G412" s="89" t="s">
        <v>12</v>
      </c>
      <c r="H412" s="30" t="s">
        <v>12</v>
      </c>
      <c r="I412" s="118" t="s">
        <v>12</v>
      </c>
      <c r="J412" s="237"/>
    </row>
    <row r="413" spans="1:10" ht="22.8">
      <c r="A413" s="16" t="s">
        <v>431</v>
      </c>
      <c r="B413" s="24" t="s">
        <v>361</v>
      </c>
      <c r="C413" s="74"/>
      <c r="D413" s="74"/>
      <c r="E413" s="43" t="s">
        <v>403</v>
      </c>
      <c r="F413" s="34" t="s">
        <v>3</v>
      </c>
      <c r="G413" s="133">
        <v>49</v>
      </c>
      <c r="H413" s="192">
        <v>0</v>
      </c>
      <c r="I413" s="238">
        <f t="shared" ref="I413:I416" si="38">ROUND($G413*H413,2)</f>
        <v>0</v>
      </c>
      <c r="J413" s="239"/>
    </row>
    <row r="414" spans="1:10" ht="22.8">
      <c r="A414" s="16" t="s">
        <v>90</v>
      </c>
      <c r="B414" s="24" t="s">
        <v>362</v>
      </c>
      <c r="C414" s="74"/>
      <c r="D414" s="74"/>
      <c r="E414" s="43" t="s">
        <v>92</v>
      </c>
      <c r="F414" s="34" t="s">
        <v>3</v>
      </c>
      <c r="G414" s="133">
        <v>10</v>
      </c>
      <c r="H414" s="192">
        <v>0</v>
      </c>
      <c r="I414" s="238">
        <f t="shared" si="38"/>
        <v>0</v>
      </c>
      <c r="J414" s="239"/>
    </row>
    <row r="415" spans="1:10" ht="13.2">
      <c r="A415" s="16" t="s">
        <v>91</v>
      </c>
      <c r="B415" s="24" t="s">
        <v>404</v>
      </c>
      <c r="C415" s="74"/>
      <c r="D415" s="74"/>
      <c r="E415" s="43" t="s">
        <v>93</v>
      </c>
      <c r="F415" s="34" t="s">
        <v>3</v>
      </c>
      <c r="G415" s="133">
        <v>9</v>
      </c>
      <c r="H415" s="192">
        <v>0</v>
      </c>
      <c r="I415" s="238">
        <f t="shared" si="38"/>
        <v>0</v>
      </c>
      <c r="J415" s="239"/>
    </row>
    <row r="416" spans="1:10" ht="22.8">
      <c r="A416" s="16"/>
      <c r="B416" s="24" t="s">
        <v>405</v>
      </c>
      <c r="C416" s="74"/>
      <c r="D416" s="74"/>
      <c r="E416" s="90" t="s">
        <v>406</v>
      </c>
      <c r="F416" s="34" t="s">
        <v>2</v>
      </c>
      <c r="G416" s="133">
        <v>1</v>
      </c>
      <c r="H416" s="192">
        <v>0</v>
      </c>
      <c r="I416" s="238">
        <f t="shared" si="38"/>
        <v>0</v>
      </c>
      <c r="J416" s="239"/>
    </row>
    <row r="417" spans="1:10" ht="12">
      <c r="A417" s="16"/>
      <c r="B417" s="25"/>
      <c r="C417" s="55"/>
      <c r="D417" s="165"/>
      <c r="E417" s="91" t="s">
        <v>94</v>
      </c>
      <c r="F417" s="77" t="s">
        <v>159</v>
      </c>
      <c r="G417" s="48"/>
      <c r="H417" s="149" t="s">
        <v>12</v>
      </c>
      <c r="I417" s="150" t="s">
        <v>12</v>
      </c>
      <c r="J417" s="185"/>
    </row>
    <row r="418" spans="1:10" ht="13.2">
      <c r="A418" s="8" t="s">
        <v>9</v>
      </c>
      <c r="B418" s="23" t="s">
        <v>284</v>
      </c>
      <c r="C418" s="18" t="s">
        <v>202</v>
      </c>
      <c r="D418" s="164"/>
      <c r="E418" s="13" t="s">
        <v>61</v>
      </c>
      <c r="F418" s="14"/>
      <c r="G418" s="135"/>
      <c r="H418" s="179"/>
      <c r="I418" s="187"/>
      <c r="J418" s="185"/>
    </row>
    <row r="419" spans="1:10" ht="24">
      <c r="A419" s="8"/>
      <c r="B419" s="23"/>
      <c r="C419" s="147"/>
      <c r="D419" s="154"/>
      <c r="E419" s="55" t="s">
        <v>327</v>
      </c>
      <c r="F419" s="2"/>
      <c r="G419" s="136"/>
      <c r="H419" s="176"/>
      <c r="I419" s="176"/>
      <c r="J419" s="237"/>
    </row>
    <row r="420" spans="1:10" ht="13.2">
      <c r="A420" s="8"/>
      <c r="B420" s="23" t="s">
        <v>363</v>
      </c>
      <c r="C420" s="29" t="s">
        <v>203</v>
      </c>
      <c r="D420" s="157"/>
      <c r="E420" s="36" t="s">
        <v>157</v>
      </c>
      <c r="F420" s="34" t="s">
        <v>12</v>
      </c>
      <c r="G420" s="35" t="s">
        <v>12</v>
      </c>
      <c r="H420" s="30" t="s">
        <v>12</v>
      </c>
      <c r="I420" s="118" t="s">
        <v>12</v>
      </c>
      <c r="J420" s="237"/>
    </row>
    <row r="421" spans="1:10" ht="13.2">
      <c r="A421" s="8"/>
      <c r="B421" s="25"/>
      <c r="C421" s="66"/>
      <c r="D421" s="158"/>
      <c r="E421" s="36" t="s">
        <v>158</v>
      </c>
      <c r="F421" s="34" t="s">
        <v>12</v>
      </c>
      <c r="G421" s="35" t="s">
        <v>12</v>
      </c>
      <c r="H421" s="30" t="s">
        <v>12</v>
      </c>
      <c r="I421" s="118" t="s">
        <v>12</v>
      </c>
      <c r="J421" s="237"/>
    </row>
    <row r="422" spans="1:10" ht="19.5" customHeight="1">
      <c r="A422" s="8"/>
      <c r="B422" s="24" t="s">
        <v>364</v>
      </c>
      <c r="C422" s="64"/>
      <c r="D422" s="156"/>
      <c r="E422" s="44" t="s">
        <v>466</v>
      </c>
      <c r="F422" s="34" t="s">
        <v>2</v>
      </c>
      <c r="G422" s="133">
        <v>1</v>
      </c>
      <c r="H422" s="192">
        <v>0</v>
      </c>
      <c r="I422" s="238">
        <f t="shared" ref="I422:I424" si="39">ROUND($G422*H422,2)</f>
        <v>0</v>
      </c>
      <c r="J422" s="239"/>
    </row>
    <row r="423" spans="1:10" ht="19.5" customHeight="1">
      <c r="A423" s="8"/>
      <c r="B423" s="24" t="s">
        <v>365</v>
      </c>
      <c r="C423" s="64"/>
      <c r="D423" s="156"/>
      <c r="E423" s="44" t="s">
        <v>467</v>
      </c>
      <c r="F423" s="34" t="s">
        <v>2</v>
      </c>
      <c r="G423" s="133">
        <v>1</v>
      </c>
      <c r="H423" s="192">
        <v>0</v>
      </c>
      <c r="I423" s="238">
        <f t="shared" si="39"/>
        <v>0</v>
      </c>
      <c r="J423" s="239"/>
    </row>
    <row r="424" spans="1:10" ht="19.5" customHeight="1">
      <c r="A424" s="8"/>
      <c r="B424" s="24" t="s">
        <v>366</v>
      </c>
      <c r="C424" s="64"/>
      <c r="D424" s="156"/>
      <c r="E424" s="44" t="s">
        <v>468</v>
      </c>
      <c r="F424" s="34" t="s">
        <v>2</v>
      </c>
      <c r="G424" s="133">
        <v>6</v>
      </c>
      <c r="H424" s="192">
        <v>0</v>
      </c>
      <c r="I424" s="238">
        <f t="shared" si="39"/>
        <v>0</v>
      </c>
      <c r="J424" s="239"/>
    </row>
    <row r="425" spans="1:10" ht="12">
      <c r="A425" s="16"/>
      <c r="B425" s="25"/>
      <c r="C425" s="71"/>
      <c r="D425" s="163"/>
      <c r="E425" s="78" t="s">
        <v>64</v>
      </c>
      <c r="F425" s="77" t="s">
        <v>159</v>
      </c>
      <c r="G425" s="48"/>
      <c r="H425" s="149" t="s">
        <v>12</v>
      </c>
      <c r="I425" s="150" t="s">
        <v>12</v>
      </c>
      <c r="J425" s="185"/>
    </row>
    <row r="426" spans="1:10" ht="13.2">
      <c r="A426" s="8" t="s">
        <v>10</v>
      </c>
      <c r="B426" s="23" t="s">
        <v>285</v>
      </c>
      <c r="C426" s="9" t="s">
        <v>204</v>
      </c>
      <c r="D426" s="153"/>
      <c r="E426" s="11" t="s">
        <v>65</v>
      </c>
      <c r="F426" s="12"/>
      <c r="G426" s="131"/>
      <c r="H426" s="236"/>
      <c r="I426" s="187"/>
      <c r="J426" s="185"/>
    </row>
    <row r="427" spans="1:10" ht="24">
      <c r="A427" s="8"/>
      <c r="B427" s="23"/>
      <c r="C427" s="147"/>
      <c r="D427" s="154"/>
      <c r="E427" s="55" t="s">
        <v>327</v>
      </c>
      <c r="F427" s="2"/>
      <c r="G427" s="132"/>
      <c r="H427" s="176"/>
      <c r="I427" s="176"/>
      <c r="J427" s="237"/>
    </row>
    <row r="428" spans="1:10" ht="13.2">
      <c r="A428" s="8" t="s">
        <v>69</v>
      </c>
      <c r="B428" s="23" t="s">
        <v>286</v>
      </c>
      <c r="C428" s="75" t="s">
        <v>205</v>
      </c>
      <c r="D428" s="166"/>
      <c r="E428" s="36" t="s">
        <v>131</v>
      </c>
      <c r="F428" s="34" t="s">
        <v>12</v>
      </c>
      <c r="G428" s="35" t="s">
        <v>12</v>
      </c>
      <c r="H428" s="30" t="s">
        <v>12</v>
      </c>
      <c r="I428" s="118" t="s">
        <v>12</v>
      </c>
      <c r="J428" s="237"/>
    </row>
    <row r="429" spans="1:10" ht="45.6">
      <c r="A429" s="16" t="s">
        <v>95</v>
      </c>
      <c r="B429" s="24" t="s">
        <v>287</v>
      </c>
      <c r="C429" s="76"/>
      <c r="D429" s="167"/>
      <c r="E429" s="44" t="s">
        <v>132</v>
      </c>
      <c r="F429" s="39" t="s">
        <v>3</v>
      </c>
      <c r="G429" s="133">
        <v>31.7</v>
      </c>
      <c r="H429" s="192">
        <v>0</v>
      </c>
      <c r="I429" s="238">
        <f>ROUND($G429*H429,2)</f>
        <v>0</v>
      </c>
      <c r="J429" s="239"/>
    </row>
    <row r="430" spans="1:10" ht="13.2">
      <c r="A430" s="16"/>
      <c r="B430" s="23" t="s">
        <v>367</v>
      </c>
      <c r="C430" s="75" t="s">
        <v>206</v>
      </c>
      <c r="D430" s="166"/>
      <c r="E430" s="36" t="s">
        <v>66</v>
      </c>
      <c r="F430" s="34" t="s">
        <v>12</v>
      </c>
      <c r="G430" s="58" t="s">
        <v>12</v>
      </c>
      <c r="H430" s="30" t="s">
        <v>12</v>
      </c>
      <c r="I430" s="118" t="s">
        <v>12</v>
      </c>
      <c r="J430" s="237"/>
    </row>
    <row r="431" spans="1:10" ht="34.200000000000003">
      <c r="A431" s="16"/>
      <c r="B431" s="24" t="s">
        <v>368</v>
      </c>
      <c r="C431" s="203"/>
      <c r="D431" s="204"/>
      <c r="E431" s="49" t="s">
        <v>450</v>
      </c>
      <c r="F431" s="53" t="s">
        <v>3</v>
      </c>
      <c r="G431" s="133">
        <v>32</v>
      </c>
      <c r="H431" s="192">
        <v>0</v>
      </c>
      <c r="I431" s="238">
        <f>ROUND($G431*H431,2)</f>
        <v>0</v>
      </c>
      <c r="J431" s="239"/>
    </row>
    <row r="432" spans="1:10" ht="12">
      <c r="A432" s="16"/>
      <c r="B432" s="25"/>
      <c r="C432" s="68"/>
      <c r="D432" s="159"/>
      <c r="E432" s="78" t="s">
        <v>67</v>
      </c>
      <c r="F432" s="77" t="s">
        <v>159</v>
      </c>
      <c r="G432" s="48"/>
      <c r="H432" s="149" t="s">
        <v>12</v>
      </c>
      <c r="I432" s="150" t="s">
        <v>12</v>
      </c>
      <c r="J432" s="185"/>
    </row>
    <row r="433" spans="1:10" ht="13.2">
      <c r="A433" s="8" t="s">
        <v>11</v>
      </c>
      <c r="B433" s="23" t="s">
        <v>288</v>
      </c>
      <c r="C433" s="9" t="s">
        <v>207</v>
      </c>
      <c r="D433" s="153"/>
      <c r="E433" s="11" t="s">
        <v>68</v>
      </c>
      <c r="F433" s="12"/>
      <c r="G433" s="131"/>
      <c r="H433" s="236"/>
      <c r="I433" s="187"/>
      <c r="J433" s="185"/>
    </row>
    <row r="434" spans="1:10" ht="24">
      <c r="A434" s="8"/>
      <c r="B434" s="23"/>
      <c r="C434" s="147"/>
      <c r="D434" s="154"/>
      <c r="E434" s="55" t="s">
        <v>327</v>
      </c>
      <c r="F434" s="2"/>
      <c r="G434" s="132"/>
      <c r="H434" s="176"/>
      <c r="I434" s="176"/>
      <c r="J434" s="237"/>
    </row>
    <row r="435" spans="1:10" ht="13.2">
      <c r="A435" s="8" t="s">
        <v>72</v>
      </c>
      <c r="B435" s="23" t="s">
        <v>289</v>
      </c>
      <c r="C435" s="62" t="s">
        <v>331</v>
      </c>
      <c r="D435" s="62"/>
      <c r="E435" s="45" t="s">
        <v>332</v>
      </c>
      <c r="F435" s="34" t="s">
        <v>12</v>
      </c>
      <c r="G435" s="35" t="s">
        <v>12</v>
      </c>
      <c r="H435" s="30" t="s">
        <v>12</v>
      </c>
      <c r="I435" s="118" t="s">
        <v>12</v>
      </c>
      <c r="J435" s="237"/>
    </row>
    <row r="436" spans="1:10" ht="22.8">
      <c r="A436" s="16" t="s">
        <v>451</v>
      </c>
      <c r="B436" s="24" t="s">
        <v>290</v>
      </c>
      <c r="C436" s="63"/>
      <c r="D436" s="63"/>
      <c r="E436" s="97" t="s">
        <v>452</v>
      </c>
      <c r="F436" s="96" t="s">
        <v>18</v>
      </c>
      <c r="G436" s="133">
        <v>698</v>
      </c>
      <c r="H436" s="192">
        <v>0</v>
      </c>
      <c r="I436" s="238">
        <f>ROUND($G436*H436,2)</f>
        <v>0</v>
      </c>
      <c r="J436" s="239"/>
    </row>
    <row r="437" spans="1:10" ht="12">
      <c r="A437" s="16"/>
      <c r="B437" s="25"/>
      <c r="C437" s="71"/>
      <c r="D437" s="163"/>
      <c r="E437" s="78" t="s">
        <v>70</v>
      </c>
      <c r="F437" s="77"/>
      <c r="G437" s="38"/>
      <c r="H437" s="149" t="s">
        <v>12</v>
      </c>
      <c r="I437" s="150" t="s">
        <v>12</v>
      </c>
      <c r="J437" s="185"/>
    </row>
    <row r="438" spans="1:10" ht="13.2">
      <c r="A438" s="8" t="s">
        <v>97</v>
      </c>
      <c r="B438" s="23" t="s">
        <v>292</v>
      </c>
      <c r="C438" s="9" t="s">
        <v>208</v>
      </c>
      <c r="D438" s="153"/>
      <c r="E438" s="11" t="s">
        <v>71</v>
      </c>
      <c r="F438" s="12"/>
      <c r="G438" s="131"/>
      <c r="H438" s="236"/>
      <c r="I438" s="187"/>
      <c r="J438" s="185"/>
    </row>
    <row r="439" spans="1:10" ht="24">
      <c r="A439" s="8"/>
      <c r="B439" s="23"/>
      <c r="C439" s="147"/>
      <c r="D439" s="154"/>
      <c r="E439" s="55" t="s">
        <v>327</v>
      </c>
      <c r="F439" s="2"/>
      <c r="G439" s="132"/>
      <c r="H439" s="176"/>
      <c r="I439" s="176"/>
      <c r="J439" s="237"/>
    </row>
    <row r="440" spans="1:10" ht="13.2">
      <c r="A440" s="8" t="s">
        <v>98</v>
      </c>
      <c r="B440" s="23" t="s">
        <v>293</v>
      </c>
      <c r="C440" s="62" t="s">
        <v>209</v>
      </c>
      <c r="D440" s="62"/>
      <c r="E440" s="92" t="s">
        <v>73</v>
      </c>
      <c r="F440" s="93" t="s">
        <v>12</v>
      </c>
      <c r="G440" s="94" t="s">
        <v>12</v>
      </c>
      <c r="H440" s="180" t="s">
        <v>12</v>
      </c>
      <c r="I440" s="118" t="s">
        <v>12</v>
      </c>
      <c r="J440" s="237"/>
    </row>
    <row r="441" spans="1:10" ht="13.2">
      <c r="A441" s="16" t="s">
        <v>99</v>
      </c>
      <c r="B441" s="24" t="s">
        <v>294</v>
      </c>
      <c r="C441" s="67"/>
      <c r="D441" s="67"/>
      <c r="E441" s="90" t="s">
        <v>163</v>
      </c>
      <c r="F441" s="98" t="s">
        <v>14</v>
      </c>
      <c r="G441" s="133">
        <v>250</v>
      </c>
      <c r="H441" s="192">
        <v>0</v>
      </c>
      <c r="I441" s="238">
        <f>ROUND($G441*H441,2)</f>
        <v>0</v>
      </c>
      <c r="J441" s="239"/>
    </row>
    <row r="442" spans="1:10" ht="13.2">
      <c r="A442" s="8" t="s">
        <v>100</v>
      </c>
      <c r="B442" s="23" t="s">
        <v>295</v>
      </c>
      <c r="C442" s="29" t="s">
        <v>210</v>
      </c>
      <c r="D442" s="29"/>
      <c r="E442" s="92" t="s">
        <v>75</v>
      </c>
      <c r="F442" s="93" t="s">
        <v>12</v>
      </c>
      <c r="G442" s="94" t="s">
        <v>12</v>
      </c>
      <c r="H442" s="180" t="s">
        <v>12</v>
      </c>
      <c r="I442" s="118" t="s">
        <v>12</v>
      </c>
      <c r="J442" s="237"/>
    </row>
    <row r="443" spans="1:10" ht="34.799999999999997">
      <c r="A443" s="16" t="s">
        <v>101</v>
      </c>
      <c r="B443" s="24" t="s">
        <v>296</v>
      </c>
      <c r="C443" s="66"/>
      <c r="D443" s="66"/>
      <c r="E443" s="90" t="s">
        <v>251</v>
      </c>
      <c r="F443" s="93" t="s">
        <v>3</v>
      </c>
      <c r="G443" s="133">
        <v>35</v>
      </c>
      <c r="H443" s="192">
        <v>0</v>
      </c>
      <c r="I443" s="238">
        <f t="shared" ref="I443:I444" si="40">ROUND($G443*H443,2)</f>
        <v>0</v>
      </c>
      <c r="J443" s="239"/>
    </row>
    <row r="444" spans="1:10" ht="13.2">
      <c r="A444" s="16" t="s">
        <v>102</v>
      </c>
      <c r="B444" s="24" t="s">
        <v>297</v>
      </c>
      <c r="C444" s="70"/>
      <c r="D444" s="64"/>
      <c r="E444" s="99" t="s">
        <v>140</v>
      </c>
      <c r="F444" s="93" t="s">
        <v>2</v>
      </c>
      <c r="G444" s="206">
        <v>4</v>
      </c>
      <c r="H444" s="192">
        <v>0</v>
      </c>
      <c r="I444" s="238">
        <f t="shared" si="40"/>
        <v>0</v>
      </c>
      <c r="J444" s="239"/>
    </row>
    <row r="445" spans="1:10" ht="13.2">
      <c r="A445" s="8" t="s">
        <v>103</v>
      </c>
      <c r="B445" s="23" t="s">
        <v>298</v>
      </c>
      <c r="C445" s="29" t="s">
        <v>183</v>
      </c>
      <c r="D445" s="157"/>
      <c r="E445" s="36" t="s">
        <v>76</v>
      </c>
      <c r="F445" s="34" t="s">
        <v>12</v>
      </c>
      <c r="G445" s="35" t="s">
        <v>12</v>
      </c>
      <c r="H445" s="30" t="s">
        <v>12</v>
      </c>
      <c r="I445" s="118" t="s">
        <v>12</v>
      </c>
      <c r="J445" s="237"/>
    </row>
    <row r="446" spans="1:10" ht="22.8">
      <c r="A446" s="16" t="s">
        <v>104</v>
      </c>
      <c r="B446" s="24" t="s">
        <v>299</v>
      </c>
      <c r="C446" s="66"/>
      <c r="D446" s="158"/>
      <c r="E446" s="44" t="s">
        <v>164</v>
      </c>
      <c r="F446" s="39" t="s">
        <v>14</v>
      </c>
      <c r="G446" s="133">
        <v>161</v>
      </c>
      <c r="H446" s="192">
        <v>0</v>
      </c>
      <c r="I446" s="238">
        <f t="shared" ref="I446:I448" si="41">ROUND($G446*H446,2)</f>
        <v>0</v>
      </c>
      <c r="J446" s="239"/>
    </row>
    <row r="447" spans="1:10" ht="22.8">
      <c r="A447" s="16" t="s">
        <v>469</v>
      </c>
      <c r="B447" s="24" t="s">
        <v>300</v>
      </c>
      <c r="C447" s="66"/>
      <c r="D447" s="158"/>
      <c r="E447" s="44" t="s">
        <v>470</v>
      </c>
      <c r="F447" s="34" t="s">
        <v>3</v>
      </c>
      <c r="G447" s="133">
        <v>16</v>
      </c>
      <c r="H447" s="192">
        <v>0</v>
      </c>
      <c r="I447" s="238">
        <f t="shared" si="41"/>
        <v>0</v>
      </c>
      <c r="J447" s="239"/>
    </row>
    <row r="448" spans="1:10" ht="22.8">
      <c r="A448" s="16" t="s">
        <v>105</v>
      </c>
      <c r="B448" s="24" t="s">
        <v>471</v>
      </c>
      <c r="C448" s="66"/>
      <c r="D448" s="66"/>
      <c r="E448" s="100" t="s">
        <v>151</v>
      </c>
      <c r="F448" s="34" t="s">
        <v>3</v>
      </c>
      <c r="G448" s="133">
        <v>26</v>
      </c>
      <c r="H448" s="192">
        <v>0</v>
      </c>
      <c r="I448" s="238">
        <f t="shared" si="41"/>
        <v>0</v>
      </c>
      <c r="J448" s="239"/>
    </row>
    <row r="449" spans="1:10" ht="13.2">
      <c r="A449" s="8" t="s">
        <v>106</v>
      </c>
      <c r="B449" s="23" t="s">
        <v>301</v>
      </c>
      <c r="C449" s="62" t="s">
        <v>211</v>
      </c>
      <c r="D449" s="62"/>
      <c r="E449" s="45" t="s">
        <v>77</v>
      </c>
      <c r="F449" s="94" t="s">
        <v>12</v>
      </c>
      <c r="G449" s="137" t="s">
        <v>12</v>
      </c>
      <c r="H449" s="180" t="s">
        <v>12</v>
      </c>
      <c r="I449" s="118" t="s">
        <v>12</v>
      </c>
      <c r="J449" s="237"/>
    </row>
    <row r="450" spans="1:10" ht="45.6">
      <c r="A450" s="16" t="s">
        <v>107</v>
      </c>
      <c r="B450" s="24" t="s">
        <v>302</v>
      </c>
      <c r="C450" s="63"/>
      <c r="D450" s="63"/>
      <c r="E450" s="101" t="s">
        <v>135</v>
      </c>
      <c r="F450" s="98" t="s">
        <v>14</v>
      </c>
      <c r="G450" s="133">
        <v>670</v>
      </c>
      <c r="H450" s="192">
        <v>0</v>
      </c>
      <c r="I450" s="238">
        <f t="shared" ref="I450:I451" si="42">ROUND($G450*H450,2)</f>
        <v>0</v>
      </c>
      <c r="J450" s="239"/>
    </row>
    <row r="451" spans="1:10" ht="45.6">
      <c r="A451" s="16" t="s">
        <v>108</v>
      </c>
      <c r="B451" s="24" t="s">
        <v>303</v>
      </c>
      <c r="C451" s="67"/>
      <c r="D451" s="67"/>
      <c r="E451" s="43" t="s">
        <v>133</v>
      </c>
      <c r="F451" s="39" t="s">
        <v>14</v>
      </c>
      <c r="G451" s="133">
        <v>55</v>
      </c>
      <c r="H451" s="192">
        <v>0</v>
      </c>
      <c r="I451" s="238">
        <f t="shared" si="42"/>
        <v>0</v>
      </c>
      <c r="J451" s="239"/>
    </row>
    <row r="452" spans="1:10" ht="13.2">
      <c r="A452" s="8" t="s">
        <v>109</v>
      </c>
      <c r="B452" s="23" t="s">
        <v>304</v>
      </c>
      <c r="C452" s="62" t="s">
        <v>184</v>
      </c>
      <c r="D452" s="62"/>
      <c r="E452" s="37" t="s">
        <v>78</v>
      </c>
      <c r="F452" s="39" t="s">
        <v>12</v>
      </c>
      <c r="G452" s="119" t="s">
        <v>12</v>
      </c>
      <c r="H452" s="31" t="s">
        <v>12</v>
      </c>
      <c r="I452" s="118" t="s">
        <v>12</v>
      </c>
      <c r="J452" s="237"/>
    </row>
    <row r="453" spans="1:10" ht="34.200000000000003">
      <c r="A453" s="16" t="s">
        <v>110</v>
      </c>
      <c r="B453" s="24" t="s">
        <v>305</v>
      </c>
      <c r="C453" s="63"/>
      <c r="D453" s="63"/>
      <c r="E453" s="102" t="s">
        <v>152</v>
      </c>
      <c r="F453" s="39" t="s">
        <v>3</v>
      </c>
      <c r="G453" s="133">
        <v>16.5</v>
      </c>
      <c r="H453" s="192">
        <v>0</v>
      </c>
      <c r="I453" s="238">
        <f>ROUND($G453*H453,2)</f>
        <v>0</v>
      </c>
      <c r="J453" s="239"/>
    </row>
    <row r="454" spans="1:10" ht="22.8">
      <c r="A454" s="8" t="s">
        <v>453</v>
      </c>
      <c r="B454" s="23" t="s">
        <v>410</v>
      </c>
      <c r="C454" s="62" t="s">
        <v>454</v>
      </c>
      <c r="D454" s="62"/>
      <c r="E454" s="103" t="s">
        <v>455</v>
      </c>
      <c r="F454" s="50" t="s">
        <v>12</v>
      </c>
      <c r="G454" s="241" t="s">
        <v>12</v>
      </c>
      <c r="H454" s="32" t="s">
        <v>12</v>
      </c>
      <c r="I454" s="118" t="s">
        <v>12</v>
      </c>
      <c r="J454" s="237"/>
    </row>
    <row r="455" spans="1:10" ht="34.200000000000003">
      <c r="A455" s="16" t="s">
        <v>456</v>
      </c>
      <c r="B455" s="24" t="s">
        <v>411</v>
      </c>
      <c r="C455" s="63"/>
      <c r="D455" s="63"/>
      <c r="E455" s="224" t="s">
        <v>457</v>
      </c>
      <c r="F455" s="50" t="s">
        <v>3</v>
      </c>
      <c r="G455" s="133">
        <v>37</v>
      </c>
      <c r="H455" s="192">
        <v>0</v>
      </c>
      <c r="I455" s="238">
        <f t="shared" ref="I455:I457" si="43">ROUND($G455*H455,2)</f>
        <v>0</v>
      </c>
      <c r="J455" s="239"/>
    </row>
    <row r="456" spans="1:10" ht="22.8">
      <c r="A456" s="16"/>
      <c r="B456" s="24" t="s">
        <v>412</v>
      </c>
      <c r="C456" s="63"/>
      <c r="D456" s="63"/>
      <c r="E456" s="224" t="s">
        <v>472</v>
      </c>
      <c r="F456" s="39" t="s">
        <v>14</v>
      </c>
      <c r="G456" s="133">
        <v>18.5</v>
      </c>
      <c r="H456" s="192">
        <v>0</v>
      </c>
      <c r="I456" s="238">
        <f t="shared" si="43"/>
        <v>0</v>
      </c>
      <c r="J456" s="239"/>
    </row>
    <row r="457" spans="1:10" ht="19.5" customHeight="1">
      <c r="A457" s="16"/>
      <c r="B457" s="24" t="s">
        <v>473</v>
      </c>
      <c r="C457" s="67"/>
      <c r="D457" s="67"/>
      <c r="E457" s="224" t="s">
        <v>474</v>
      </c>
      <c r="F457" s="50" t="s">
        <v>475</v>
      </c>
      <c r="G457" s="133">
        <v>4</v>
      </c>
      <c r="H457" s="192">
        <v>0</v>
      </c>
      <c r="I457" s="238">
        <f t="shared" si="43"/>
        <v>0</v>
      </c>
      <c r="J457" s="239"/>
    </row>
    <row r="458" spans="1:10" ht="13.2">
      <c r="A458" s="8" t="s">
        <v>111</v>
      </c>
      <c r="B458" s="23" t="s">
        <v>306</v>
      </c>
      <c r="C458" s="29" t="s">
        <v>212</v>
      </c>
      <c r="D458" s="29"/>
      <c r="E458" s="104" t="s">
        <v>79</v>
      </c>
      <c r="F458" s="39" t="s">
        <v>12</v>
      </c>
      <c r="G458" s="56" t="s">
        <v>12</v>
      </c>
      <c r="H458" s="31" t="s">
        <v>12</v>
      </c>
      <c r="I458" s="118" t="s">
        <v>12</v>
      </c>
      <c r="J458" s="237"/>
    </row>
    <row r="459" spans="1:10" ht="19.5" customHeight="1">
      <c r="A459" s="16" t="s">
        <v>112</v>
      </c>
      <c r="B459" s="24" t="s">
        <v>307</v>
      </c>
      <c r="C459" s="66"/>
      <c r="D459" s="66"/>
      <c r="E459" s="105" t="s">
        <v>80</v>
      </c>
      <c r="F459" s="93" t="s">
        <v>2</v>
      </c>
      <c r="G459" s="133">
        <v>2</v>
      </c>
      <c r="H459" s="192">
        <v>0</v>
      </c>
      <c r="I459" s="238">
        <f t="shared" ref="I459:I460" si="44">ROUND($G459*H459,2)</f>
        <v>0</v>
      </c>
      <c r="J459" s="239"/>
    </row>
    <row r="460" spans="1:10" ht="22.8">
      <c r="A460" s="16" t="s">
        <v>113</v>
      </c>
      <c r="B460" s="24" t="s">
        <v>308</v>
      </c>
      <c r="C460" s="70"/>
      <c r="D460" s="70"/>
      <c r="E460" s="106" t="s">
        <v>136</v>
      </c>
      <c r="F460" s="107" t="s">
        <v>2</v>
      </c>
      <c r="G460" s="133">
        <v>14</v>
      </c>
      <c r="H460" s="192">
        <v>0</v>
      </c>
      <c r="I460" s="238">
        <f t="shared" si="44"/>
        <v>0</v>
      </c>
      <c r="J460" s="239"/>
    </row>
    <row r="461" spans="1:10" ht="13.2">
      <c r="A461" s="8" t="s">
        <v>114</v>
      </c>
      <c r="B461" s="23" t="s">
        <v>309</v>
      </c>
      <c r="C461" s="62" t="s">
        <v>213</v>
      </c>
      <c r="D461" s="62"/>
      <c r="E461" s="108" t="s">
        <v>81</v>
      </c>
      <c r="F461" s="28" t="s">
        <v>12</v>
      </c>
      <c r="G461" s="120" t="s">
        <v>12</v>
      </c>
      <c r="H461" s="129" t="s">
        <v>12</v>
      </c>
      <c r="I461" s="118" t="s">
        <v>12</v>
      </c>
      <c r="J461" s="237"/>
    </row>
    <row r="462" spans="1:10" ht="19.5" customHeight="1">
      <c r="A462" s="16" t="s">
        <v>115</v>
      </c>
      <c r="B462" s="24" t="s">
        <v>310</v>
      </c>
      <c r="C462" s="67"/>
      <c r="D462" s="67"/>
      <c r="E462" s="43" t="s">
        <v>174</v>
      </c>
      <c r="F462" s="39" t="s">
        <v>14</v>
      </c>
      <c r="G462" s="133">
        <v>108</v>
      </c>
      <c r="H462" s="192">
        <v>0</v>
      </c>
      <c r="I462" s="238">
        <f>ROUND($G462*H462,2)</f>
        <v>0</v>
      </c>
      <c r="J462" s="239"/>
    </row>
    <row r="463" spans="1:10" s="15" customFormat="1" ht="13.2">
      <c r="A463" s="16" t="s">
        <v>119</v>
      </c>
      <c r="B463" s="26" t="s">
        <v>476</v>
      </c>
      <c r="C463" s="63" t="s">
        <v>214</v>
      </c>
      <c r="D463" s="168"/>
      <c r="E463" s="172" t="s">
        <v>313</v>
      </c>
      <c r="F463" s="53" t="s">
        <v>12</v>
      </c>
      <c r="G463" s="59" t="s">
        <v>12</v>
      </c>
      <c r="H463" s="31" t="s">
        <v>12</v>
      </c>
      <c r="I463" s="118" t="s">
        <v>12</v>
      </c>
      <c r="J463" s="237"/>
    </row>
    <row r="464" spans="1:10" s="15" customFormat="1" ht="22.5" customHeight="1">
      <c r="A464" s="16" t="s">
        <v>120</v>
      </c>
      <c r="B464" s="26" t="s">
        <v>312</v>
      </c>
      <c r="C464" s="67"/>
      <c r="D464" s="169"/>
      <c r="E464" s="173" t="s">
        <v>314</v>
      </c>
      <c r="F464" s="39" t="s">
        <v>3</v>
      </c>
      <c r="G464" s="133">
        <v>18</v>
      </c>
      <c r="H464" s="192">
        <v>0</v>
      </c>
      <c r="I464" s="238">
        <f>ROUND($G464*H464,2)</f>
        <v>0</v>
      </c>
      <c r="J464" s="239"/>
    </row>
    <row r="465" spans="1:10" ht="13.2">
      <c r="A465" s="16"/>
      <c r="B465" s="25"/>
      <c r="C465" s="71"/>
      <c r="D465" s="163"/>
      <c r="E465" s="109" t="s">
        <v>82</v>
      </c>
      <c r="F465" s="77"/>
      <c r="G465" s="42"/>
      <c r="H465" s="149" t="s">
        <v>12</v>
      </c>
      <c r="I465" s="150" t="s">
        <v>12</v>
      </c>
      <c r="J465" s="185"/>
    </row>
    <row r="466" spans="1:10" ht="20.100000000000001" customHeight="1">
      <c r="A466" s="8"/>
      <c r="B466" s="23"/>
      <c r="C466" s="364" t="s">
        <v>376</v>
      </c>
      <c r="D466" s="365"/>
      <c r="E466" s="366"/>
      <c r="F466" s="208"/>
      <c r="G466" s="141"/>
      <c r="H466" s="151" t="s">
        <v>12</v>
      </c>
      <c r="I466" s="209">
        <f>SUM(I346:I465)</f>
        <v>0</v>
      </c>
    </row>
    <row r="467" spans="1:10" ht="36.6" customHeight="1">
      <c r="B467" s="361" t="s">
        <v>477</v>
      </c>
      <c r="C467" s="361"/>
      <c r="D467" s="361"/>
      <c r="E467" s="361"/>
      <c r="F467" s="361"/>
      <c r="G467" s="361"/>
      <c r="H467" s="361"/>
      <c r="I467" s="361"/>
      <c r="J467" s="240"/>
    </row>
    <row r="468" spans="1:10" ht="13.2">
      <c r="B468" s="362" t="s">
        <v>478</v>
      </c>
      <c r="C468" s="361" t="s">
        <v>479</v>
      </c>
      <c r="D468" s="361" t="s">
        <v>480</v>
      </c>
      <c r="E468" s="361" t="s">
        <v>481</v>
      </c>
      <c r="F468" s="361" t="s">
        <v>220</v>
      </c>
      <c r="G468" s="363" t="s">
        <v>1</v>
      </c>
      <c r="H468" s="363" t="s">
        <v>482</v>
      </c>
      <c r="I468" s="363" t="s">
        <v>118</v>
      </c>
      <c r="J468" s="240"/>
    </row>
    <row r="469" spans="1:10" ht="13.2">
      <c r="B469" s="362"/>
      <c r="C469" s="361"/>
      <c r="D469" s="361"/>
      <c r="E469" s="361"/>
      <c r="F469" s="361"/>
      <c r="G469" s="363"/>
      <c r="H469" s="363"/>
      <c r="I469" s="363"/>
      <c r="J469" s="240"/>
    </row>
    <row r="470" spans="1:10" ht="13.2">
      <c r="B470" s="242" t="s">
        <v>483</v>
      </c>
      <c r="C470" s="243">
        <v>2</v>
      </c>
      <c r="D470" s="243">
        <v>3</v>
      </c>
      <c r="E470" s="243">
        <v>4</v>
      </c>
      <c r="F470" s="244">
        <v>5</v>
      </c>
      <c r="G470" s="244">
        <v>6</v>
      </c>
      <c r="H470" s="244">
        <v>7</v>
      </c>
      <c r="I470" s="244">
        <v>8</v>
      </c>
      <c r="J470" s="240"/>
    </row>
    <row r="471" spans="1:10" ht="26.4">
      <c r="B471" s="245"/>
      <c r="C471" s="246" t="s">
        <v>484</v>
      </c>
      <c r="D471" s="247"/>
      <c r="E471" s="351" t="s">
        <v>485</v>
      </c>
      <c r="F471" s="352"/>
      <c r="G471" s="352"/>
      <c r="H471" s="352"/>
      <c r="I471" s="353"/>
      <c r="J471" s="240"/>
    </row>
    <row r="472" spans="1:10" ht="13.2">
      <c r="B472" s="248">
        <v>1</v>
      </c>
      <c r="C472" s="354" t="s">
        <v>486</v>
      </c>
      <c r="D472" s="355"/>
      <c r="E472" s="356" t="s">
        <v>327</v>
      </c>
      <c r="F472" s="357"/>
      <c r="G472" s="357"/>
      <c r="H472" s="357"/>
      <c r="I472" s="358"/>
      <c r="J472" s="240"/>
    </row>
    <row r="473" spans="1:10" ht="26.4">
      <c r="B473" s="249">
        <v>7</v>
      </c>
      <c r="C473" s="250" t="s">
        <v>487</v>
      </c>
      <c r="D473" s="247"/>
      <c r="E473" s="351" t="s">
        <v>16</v>
      </c>
      <c r="F473" s="352"/>
      <c r="G473" s="352"/>
      <c r="H473" s="352"/>
      <c r="I473" s="353"/>
      <c r="J473" s="240"/>
    </row>
    <row r="474" spans="1:10" ht="13.2">
      <c r="B474" s="251">
        <v>8</v>
      </c>
      <c r="C474" s="354" t="s">
        <v>486</v>
      </c>
      <c r="D474" s="355"/>
      <c r="E474" s="356" t="s">
        <v>327</v>
      </c>
      <c r="F474" s="357"/>
      <c r="G474" s="357"/>
      <c r="H474" s="357"/>
      <c r="I474" s="358"/>
      <c r="J474" s="240"/>
    </row>
    <row r="475" spans="1:10" ht="13.2">
      <c r="B475" s="244">
        <v>9</v>
      </c>
      <c r="C475" s="252" t="s">
        <v>186</v>
      </c>
      <c r="D475" s="253"/>
      <c r="E475" s="254" t="s">
        <v>121</v>
      </c>
      <c r="F475" s="255" t="s">
        <v>12</v>
      </c>
      <c r="G475" s="256" t="s">
        <v>12</v>
      </c>
      <c r="H475" s="256" t="s">
        <v>12</v>
      </c>
      <c r="I475" s="256" t="str">
        <f>IF(H475="x","x",G475*H475)</f>
        <v>x</v>
      </c>
      <c r="J475" s="240"/>
    </row>
    <row r="476" spans="1:10" ht="13.2">
      <c r="B476" s="257">
        <v>10</v>
      </c>
      <c r="C476" s="258"/>
      <c r="D476" s="259"/>
      <c r="E476" s="254" t="s">
        <v>122</v>
      </c>
      <c r="F476" s="255" t="s">
        <v>12</v>
      </c>
      <c r="G476" s="256" t="s">
        <v>12</v>
      </c>
      <c r="H476" s="256" t="s">
        <v>12</v>
      </c>
      <c r="I476" s="256" t="str">
        <f>IF(H476="x","x",G476*H476)</f>
        <v>x</v>
      </c>
      <c r="J476" s="240"/>
    </row>
    <row r="477" spans="1:10" ht="13.2">
      <c r="B477" s="244">
        <v>11</v>
      </c>
      <c r="C477" s="258"/>
      <c r="D477" s="260" t="s">
        <v>488</v>
      </c>
      <c r="E477" s="254" t="s">
        <v>123</v>
      </c>
      <c r="F477" s="255" t="s">
        <v>18</v>
      </c>
      <c r="G477" s="256">
        <f>47.94*200</f>
        <v>9588</v>
      </c>
      <c r="H477" s="261">
        <v>0</v>
      </c>
      <c r="I477" s="262">
        <f>H477*G477</f>
        <v>0</v>
      </c>
      <c r="J477" s="240"/>
    </row>
    <row r="478" spans="1:10" ht="26.4">
      <c r="B478" s="245">
        <v>12</v>
      </c>
      <c r="C478" s="250" t="s">
        <v>489</v>
      </c>
      <c r="D478" s="247"/>
      <c r="E478" s="351" t="s">
        <v>27</v>
      </c>
      <c r="F478" s="352"/>
      <c r="G478" s="352"/>
      <c r="H478" s="352"/>
      <c r="I478" s="353"/>
      <c r="J478" s="240"/>
    </row>
    <row r="479" spans="1:10" ht="13.2">
      <c r="B479" s="248">
        <v>13</v>
      </c>
      <c r="C479" s="354" t="s">
        <v>486</v>
      </c>
      <c r="D479" s="355"/>
      <c r="E479" s="356" t="s">
        <v>327</v>
      </c>
      <c r="F479" s="357"/>
      <c r="G479" s="357"/>
      <c r="H479" s="357"/>
      <c r="I479" s="358"/>
      <c r="J479" s="240"/>
    </row>
    <row r="480" spans="1:10" ht="13.2">
      <c r="B480" s="244">
        <v>14</v>
      </c>
      <c r="C480" s="252" t="s">
        <v>188</v>
      </c>
      <c r="D480" s="260"/>
      <c r="E480" s="254" t="s">
        <v>29</v>
      </c>
      <c r="F480" s="255" t="s">
        <v>12</v>
      </c>
      <c r="G480" s="256" t="s">
        <v>12</v>
      </c>
      <c r="H480" s="256" t="s">
        <v>12</v>
      </c>
      <c r="I480" s="256" t="str">
        <f>IF(H480="x","x",G480*H480)</f>
        <v>x</v>
      </c>
      <c r="J480" s="240"/>
    </row>
    <row r="481" spans="2:10" ht="28.8" customHeight="1">
      <c r="B481" s="244">
        <v>15</v>
      </c>
      <c r="C481" s="258"/>
      <c r="D481" s="260" t="s">
        <v>490</v>
      </c>
      <c r="E481" s="254" t="s">
        <v>141</v>
      </c>
      <c r="F481" s="255" t="s">
        <v>491</v>
      </c>
      <c r="G481" s="256">
        <f>11.2*(2.14+2.14)</f>
        <v>47.94</v>
      </c>
      <c r="H481" s="261">
        <v>0</v>
      </c>
      <c r="I481" s="262">
        <f>H481*G481</f>
        <v>0</v>
      </c>
      <c r="J481" s="240"/>
    </row>
    <row r="482" spans="2:10" ht="13.2">
      <c r="B482" s="257">
        <v>16</v>
      </c>
      <c r="C482" s="252" t="s">
        <v>189</v>
      </c>
      <c r="D482" s="260"/>
      <c r="E482" s="254" t="s">
        <v>32</v>
      </c>
      <c r="F482" s="255" t="s">
        <v>12</v>
      </c>
      <c r="G482" s="256" t="s">
        <v>12</v>
      </c>
      <c r="H482" s="256" t="s">
        <v>12</v>
      </c>
      <c r="I482" s="256" t="str">
        <f>IF(H482="x","x",G482*H482)</f>
        <v>x</v>
      </c>
      <c r="J482" s="240"/>
    </row>
    <row r="483" spans="2:10" ht="13.2">
      <c r="B483" s="244">
        <v>17</v>
      </c>
      <c r="C483" s="263"/>
      <c r="D483" s="260" t="s">
        <v>492</v>
      </c>
      <c r="E483" s="254" t="s">
        <v>142</v>
      </c>
      <c r="F483" s="255" t="s">
        <v>491</v>
      </c>
      <c r="G483" s="256">
        <f>0.052*4</f>
        <v>0.21</v>
      </c>
      <c r="H483" s="261">
        <v>0</v>
      </c>
      <c r="I483" s="262">
        <f>H483*G483</f>
        <v>0</v>
      </c>
      <c r="J483" s="240"/>
    </row>
    <row r="484" spans="2:10" ht="13.2">
      <c r="B484" s="244">
        <v>18</v>
      </c>
      <c r="C484" s="252" t="s">
        <v>196</v>
      </c>
      <c r="D484" s="260"/>
      <c r="E484" s="254" t="s">
        <v>147</v>
      </c>
      <c r="F484" s="255" t="s">
        <v>12</v>
      </c>
      <c r="G484" s="256" t="s">
        <v>12</v>
      </c>
      <c r="H484" s="256" t="s">
        <v>12</v>
      </c>
      <c r="I484" s="256" t="str">
        <f>IF(H484="x","x",G484*H484)</f>
        <v>x</v>
      </c>
      <c r="J484" s="240"/>
    </row>
    <row r="485" spans="2:10" ht="22.8">
      <c r="B485" s="257">
        <v>19</v>
      </c>
      <c r="C485" s="258"/>
      <c r="D485" s="260" t="s">
        <v>493</v>
      </c>
      <c r="E485" s="254" t="s">
        <v>148</v>
      </c>
      <c r="F485" s="255" t="s">
        <v>491</v>
      </c>
      <c r="G485" s="256">
        <f>11.2*0.1*2.1*2</f>
        <v>4.7</v>
      </c>
      <c r="H485" s="261">
        <v>0</v>
      </c>
      <c r="I485" s="262">
        <f>H485*G485</f>
        <v>0</v>
      </c>
      <c r="J485" s="240"/>
    </row>
    <row r="486" spans="2:10" ht="26.4">
      <c r="B486" s="245">
        <v>24</v>
      </c>
      <c r="C486" s="246" t="s">
        <v>494</v>
      </c>
      <c r="D486" s="247"/>
      <c r="E486" s="351" t="s">
        <v>68</v>
      </c>
      <c r="F486" s="352"/>
      <c r="G486" s="352"/>
      <c r="H486" s="352"/>
      <c r="I486" s="353"/>
      <c r="J486" s="240"/>
    </row>
    <row r="487" spans="2:10" ht="13.2">
      <c r="B487" s="248">
        <v>25</v>
      </c>
      <c r="C487" s="354" t="s">
        <v>486</v>
      </c>
      <c r="D487" s="355"/>
      <c r="E487" s="356" t="s">
        <v>327</v>
      </c>
      <c r="F487" s="357"/>
      <c r="G487" s="357"/>
      <c r="H487" s="357"/>
      <c r="I487" s="358"/>
      <c r="J487" s="240"/>
    </row>
    <row r="488" spans="2:10" ht="13.2">
      <c r="B488" s="244">
        <v>26</v>
      </c>
      <c r="C488" s="252" t="s">
        <v>331</v>
      </c>
      <c r="D488" s="264" t="s">
        <v>495</v>
      </c>
      <c r="E488" s="254" t="s">
        <v>332</v>
      </c>
      <c r="F488" s="255" t="s">
        <v>12</v>
      </c>
      <c r="G488" s="256" t="s">
        <v>12</v>
      </c>
      <c r="H488" s="256" t="s">
        <v>12</v>
      </c>
      <c r="I488" s="256" t="str">
        <f>IF(H488="x","x",G488*H488)</f>
        <v>x</v>
      </c>
      <c r="J488" s="240"/>
    </row>
    <row r="489" spans="2:10" ht="22.8">
      <c r="B489" s="244">
        <v>27</v>
      </c>
      <c r="C489" s="258"/>
      <c r="D489" s="260" t="s">
        <v>496</v>
      </c>
      <c r="E489" s="254" t="s">
        <v>178</v>
      </c>
      <c r="F489" s="255" t="s">
        <v>18</v>
      </c>
      <c r="G489" s="256">
        <f>27.3*43.7</f>
        <v>1193.01</v>
      </c>
      <c r="H489" s="261">
        <v>0</v>
      </c>
      <c r="I489" s="262">
        <f>H489*G489</f>
        <v>0</v>
      </c>
      <c r="J489" s="240"/>
    </row>
    <row r="490" spans="2:10" ht="26.4">
      <c r="B490" s="249">
        <v>28</v>
      </c>
      <c r="C490" s="246" t="s">
        <v>497</v>
      </c>
      <c r="D490" s="247"/>
      <c r="E490" s="351" t="s">
        <v>71</v>
      </c>
      <c r="F490" s="352"/>
      <c r="G490" s="352"/>
      <c r="H490" s="352"/>
      <c r="I490" s="353"/>
      <c r="J490" s="240"/>
    </row>
    <row r="491" spans="2:10" ht="13.2">
      <c r="B491" s="251">
        <v>29</v>
      </c>
      <c r="C491" s="354" t="s">
        <v>486</v>
      </c>
      <c r="D491" s="355"/>
      <c r="E491" s="356" t="s">
        <v>327</v>
      </c>
      <c r="F491" s="357"/>
      <c r="G491" s="357"/>
      <c r="H491" s="357"/>
      <c r="I491" s="358"/>
      <c r="J491" s="240"/>
    </row>
    <row r="492" spans="2:10" ht="13.2">
      <c r="B492" s="244">
        <v>30</v>
      </c>
      <c r="C492" s="252" t="s">
        <v>214</v>
      </c>
      <c r="D492" s="260"/>
      <c r="E492" s="254" t="s">
        <v>313</v>
      </c>
      <c r="F492" s="255" t="s">
        <v>12</v>
      </c>
      <c r="G492" s="256" t="s">
        <v>12</v>
      </c>
      <c r="H492" s="256" t="s">
        <v>12</v>
      </c>
      <c r="I492" s="256" t="str">
        <f>IF(H492="x","x",G492*H492)</f>
        <v>x</v>
      </c>
      <c r="J492" s="240"/>
    </row>
    <row r="493" spans="2:10" ht="13.2">
      <c r="B493" s="257">
        <v>31</v>
      </c>
      <c r="C493" s="263"/>
      <c r="D493" s="260" t="s">
        <v>498</v>
      </c>
      <c r="E493" s="254" t="s">
        <v>314</v>
      </c>
      <c r="F493" s="255" t="s">
        <v>3</v>
      </c>
      <c r="G493" s="256">
        <v>5</v>
      </c>
      <c r="H493" s="261">
        <v>0</v>
      </c>
      <c r="I493" s="262">
        <f>H493*G493</f>
        <v>0</v>
      </c>
      <c r="J493" s="240"/>
    </row>
    <row r="494" spans="2:10" ht="26.4">
      <c r="B494" s="245">
        <v>32</v>
      </c>
      <c r="C494" s="246" t="s">
        <v>499</v>
      </c>
      <c r="D494" s="247"/>
      <c r="E494" s="351" t="s">
        <v>500</v>
      </c>
      <c r="F494" s="352"/>
      <c r="G494" s="352"/>
      <c r="H494" s="352"/>
      <c r="I494" s="353"/>
      <c r="J494" s="240"/>
    </row>
    <row r="495" spans="2:10" ht="13.2">
      <c r="B495" s="251">
        <v>33</v>
      </c>
      <c r="C495" s="354" t="s">
        <v>486</v>
      </c>
      <c r="D495" s="355"/>
      <c r="E495" s="356" t="s">
        <v>327</v>
      </c>
      <c r="F495" s="357"/>
      <c r="G495" s="357"/>
      <c r="H495" s="357"/>
      <c r="I495" s="358"/>
      <c r="J495" s="240"/>
    </row>
    <row r="496" spans="2:10" ht="37.799999999999997" customHeight="1">
      <c r="B496"/>
      <c r="C496"/>
      <c r="D496"/>
      <c r="E496"/>
      <c r="F496"/>
      <c r="G496" s="265"/>
      <c r="H496" s="209" t="s">
        <v>501</v>
      </c>
      <c r="I496" s="209">
        <f>I493+I489+I485+I483+I481+I477</f>
        <v>0</v>
      </c>
      <c r="J496" s="240"/>
    </row>
    <row r="497" spans="2:10" ht="34.200000000000003" customHeight="1">
      <c r="B497" s="361" t="s">
        <v>502</v>
      </c>
      <c r="C497" s="361"/>
      <c r="D497" s="361"/>
      <c r="E497" s="361"/>
      <c r="F497" s="361"/>
      <c r="G497" s="361"/>
      <c r="H497" s="361"/>
      <c r="I497" s="361"/>
      <c r="J497" s="240"/>
    </row>
    <row r="498" spans="2:10" ht="13.2">
      <c r="B498" s="362" t="s">
        <v>478</v>
      </c>
      <c r="C498" s="361" t="s">
        <v>479</v>
      </c>
      <c r="D498" s="361" t="s">
        <v>480</v>
      </c>
      <c r="E498" s="361" t="s">
        <v>481</v>
      </c>
      <c r="F498" s="361" t="s">
        <v>220</v>
      </c>
      <c r="G498" s="363" t="s">
        <v>1</v>
      </c>
      <c r="H498" s="363" t="s">
        <v>482</v>
      </c>
      <c r="I498" s="363" t="s">
        <v>118</v>
      </c>
      <c r="J498" s="240"/>
    </row>
    <row r="499" spans="2:10" ht="13.2">
      <c r="B499" s="362"/>
      <c r="C499" s="361"/>
      <c r="D499" s="361"/>
      <c r="E499" s="361"/>
      <c r="F499" s="361"/>
      <c r="G499" s="363"/>
      <c r="H499" s="363"/>
      <c r="I499" s="363"/>
      <c r="J499" s="240"/>
    </row>
    <row r="500" spans="2:10" ht="13.2">
      <c r="B500" s="242" t="s">
        <v>483</v>
      </c>
      <c r="C500" s="243">
        <v>2</v>
      </c>
      <c r="D500" s="243">
        <v>3</v>
      </c>
      <c r="E500" s="243">
        <v>4</v>
      </c>
      <c r="F500" s="244">
        <v>5</v>
      </c>
      <c r="G500" s="244">
        <v>6</v>
      </c>
      <c r="H500" s="244">
        <v>7</v>
      </c>
      <c r="I500" s="244">
        <v>8</v>
      </c>
      <c r="J500" s="240"/>
    </row>
    <row r="501" spans="2:10" ht="26.4">
      <c r="B501" s="266">
        <v>22</v>
      </c>
      <c r="C501" s="267" t="s">
        <v>487</v>
      </c>
      <c r="D501" s="247"/>
      <c r="E501" s="351" t="s">
        <v>16</v>
      </c>
      <c r="F501" s="352"/>
      <c r="G501" s="352"/>
      <c r="H501" s="352"/>
      <c r="I501" s="353"/>
      <c r="J501" s="240"/>
    </row>
    <row r="502" spans="2:10" ht="13.2">
      <c r="B502" s="251">
        <v>23</v>
      </c>
      <c r="C502" s="354" t="s">
        <v>486</v>
      </c>
      <c r="D502" s="355"/>
      <c r="E502" s="356" t="s">
        <v>327</v>
      </c>
      <c r="F502" s="357"/>
      <c r="G502" s="357"/>
      <c r="H502" s="357"/>
      <c r="I502" s="358"/>
      <c r="J502" s="240"/>
    </row>
    <row r="503" spans="2:10" ht="13.2">
      <c r="B503" s="268">
        <v>24</v>
      </c>
      <c r="C503" s="252" t="s">
        <v>186</v>
      </c>
      <c r="D503" s="253"/>
      <c r="E503" s="254" t="s">
        <v>121</v>
      </c>
      <c r="F503" s="255" t="s">
        <v>12</v>
      </c>
      <c r="G503" s="256" t="s">
        <v>12</v>
      </c>
      <c r="H503" s="256" t="s">
        <v>12</v>
      </c>
      <c r="I503" s="256" t="str">
        <f>IF(H503="x","x",G503*H503)</f>
        <v>x</v>
      </c>
      <c r="J503" s="240"/>
    </row>
    <row r="504" spans="2:10" ht="13.2">
      <c r="B504" s="269">
        <v>25</v>
      </c>
      <c r="C504" s="258"/>
      <c r="D504" s="259"/>
      <c r="E504" s="254" t="s">
        <v>122</v>
      </c>
      <c r="F504" s="255" t="s">
        <v>12</v>
      </c>
      <c r="G504" s="256" t="s">
        <v>12</v>
      </c>
      <c r="H504" s="256" t="s">
        <v>12</v>
      </c>
      <c r="I504" s="256" t="str">
        <f>IF(H504="x","x",G504*H504)</f>
        <v>x</v>
      </c>
      <c r="J504" s="240"/>
    </row>
    <row r="505" spans="2:10" ht="13.2">
      <c r="B505" s="270">
        <v>26</v>
      </c>
      <c r="C505" s="258"/>
      <c r="D505" s="260" t="s">
        <v>488</v>
      </c>
      <c r="E505" s="254" t="s">
        <v>123</v>
      </c>
      <c r="F505" s="255" t="s">
        <v>18</v>
      </c>
      <c r="G505" s="271">
        <f>34272+32127</f>
        <v>66399</v>
      </c>
      <c r="H505" s="261">
        <v>0</v>
      </c>
      <c r="I505" s="262">
        <f>H505*G505</f>
        <v>0</v>
      </c>
      <c r="J505" s="240"/>
    </row>
    <row r="506" spans="2:10" ht="13.2">
      <c r="B506" s="270">
        <v>27</v>
      </c>
      <c r="C506" s="258"/>
      <c r="D506" s="260" t="s">
        <v>503</v>
      </c>
      <c r="E506" s="254" t="s">
        <v>124</v>
      </c>
      <c r="F506" s="255" t="s">
        <v>18</v>
      </c>
      <c r="G506" s="271">
        <f>29419+392+18735+14837</f>
        <v>63383</v>
      </c>
      <c r="H506" s="261">
        <v>0</v>
      </c>
      <c r="I506" s="262">
        <f t="shared" ref="I506:I511" si="45">H506*G506</f>
        <v>0</v>
      </c>
      <c r="J506" s="240"/>
    </row>
    <row r="507" spans="2:10" ht="13.2">
      <c r="B507" s="270">
        <v>28</v>
      </c>
      <c r="C507" s="258"/>
      <c r="D507" s="260" t="s">
        <v>504</v>
      </c>
      <c r="E507" s="272" t="s">
        <v>505</v>
      </c>
      <c r="F507" s="273" t="s">
        <v>18</v>
      </c>
      <c r="G507" s="271">
        <f>11329+19943</f>
        <v>31272</v>
      </c>
      <c r="H507" s="261">
        <f t="shared" ref="H507:H510" si="46">H506</f>
        <v>0</v>
      </c>
      <c r="I507" s="262">
        <f t="shared" si="45"/>
        <v>0</v>
      </c>
      <c r="J507" s="240"/>
    </row>
    <row r="508" spans="2:10" ht="13.2">
      <c r="B508" s="270">
        <v>29</v>
      </c>
      <c r="C508" s="258"/>
      <c r="D508" s="260" t="s">
        <v>488</v>
      </c>
      <c r="E508" s="254" t="s">
        <v>125</v>
      </c>
      <c r="F508" s="255" t="s">
        <v>18</v>
      </c>
      <c r="G508" s="271">
        <v>37586</v>
      </c>
      <c r="H508" s="261">
        <f t="shared" si="46"/>
        <v>0</v>
      </c>
      <c r="I508" s="262">
        <f t="shared" si="45"/>
        <v>0</v>
      </c>
      <c r="J508" s="240"/>
    </row>
    <row r="509" spans="2:10" ht="13.2">
      <c r="B509" s="270">
        <v>30</v>
      </c>
      <c r="C509" s="258"/>
      <c r="D509" s="260" t="s">
        <v>488</v>
      </c>
      <c r="E509" s="274" t="s">
        <v>315</v>
      </c>
      <c r="F509" s="255" t="s">
        <v>18</v>
      </c>
      <c r="G509" s="271">
        <f>2980+3556</f>
        <v>6536</v>
      </c>
      <c r="H509" s="261">
        <f t="shared" si="46"/>
        <v>0</v>
      </c>
      <c r="I509" s="262">
        <f t="shared" si="45"/>
        <v>0</v>
      </c>
      <c r="J509" s="240"/>
    </row>
    <row r="510" spans="2:10" ht="13.2">
      <c r="B510" s="270">
        <v>31</v>
      </c>
      <c r="C510" s="258"/>
      <c r="D510" s="260" t="s">
        <v>488</v>
      </c>
      <c r="E510" s="254" t="s">
        <v>126</v>
      </c>
      <c r="F510" s="255" t="s">
        <v>18</v>
      </c>
      <c r="G510" s="271">
        <f>20094</f>
        <v>20094</v>
      </c>
      <c r="H510" s="261">
        <f t="shared" si="46"/>
        <v>0</v>
      </c>
      <c r="I510" s="262">
        <f t="shared" si="45"/>
        <v>0</v>
      </c>
      <c r="J510" s="240"/>
    </row>
    <row r="511" spans="2:10" ht="13.2">
      <c r="B511" s="270">
        <v>32</v>
      </c>
      <c r="C511" s="263"/>
      <c r="D511" s="260" t="s">
        <v>506</v>
      </c>
      <c r="E511" s="254" t="s">
        <v>416</v>
      </c>
      <c r="F511" s="255" t="s">
        <v>2</v>
      </c>
      <c r="G511" s="256">
        <v>185</v>
      </c>
      <c r="H511" s="261">
        <v>0</v>
      </c>
      <c r="I511" s="262">
        <f t="shared" si="45"/>
        <v>0</v>
      </c>
      <c r="J511" s="240"/>
    </row>
    <row r="512" spans="2:10" ht="26.4">
      <c r="B512" s="270">
        <v>33</v>
      </c>
      <c r="C512" s="267" t="s">
        <v>489</v>
      </c>
      <c r="D512" s="247"/>
      <c r="E512" s="351" t="s">
        <v>27</v>
      </c>
      <c r="F512" s="352"/>
      <c r="G512" s="352"/>
      <c r="H512" s="352"/>
      <c r="I512" s="353"/>
      <c r="J512" s="240"/>
    </row>
    <row r="513" spans="2:10" ht="13.2">
      <c r="B513" s="270">
        <v>34</v>
      </c>
      <c r="C513" s="354" t="s">
        <v>486</v>
      </c>
      <c r="D513" s="355"/>
      <c r="E513" s="356" t="s">
        <v>327</v>
      </c>
      <c r="F513" s="357"/>
      <c r="G513" s="357"/>
      <c r="H513" s="357"/>
      <c r="I513" s="358"/>
      <c r="J513" s="240"/>
    </row>
    <row r="514" spans="2:10" ht="13.2">
      <c r="B514" s="270">
        <v>35</v>
      </c>
      <c r="C514" s="252" t="s">
        <v>188</v>
      </c>
      <c r="D514" s="260"/>
      <c r="E514" s="254" t="s">
        <v>29</v>
      </c>
      <c r="F514" s="255" t="s">
        <v>12</v>
      </c>
      <c r="G514" s="256" t="s">
        <v>12</v>
      </c>
      <c r="H514" s="256" t="s">
        <v>12</v>
      </c>
      <c r="I514" s="256" t="str">
        <f>IF(H514="x","x",G514*H514)</f>
        <v>x</v>
      </c>
      <c r="J514" s="240"/>
    </row>
    <row r="515" spans="2:10" ht="13.2">
      <c r="B515" s="270">
        <v>36</v>
      </c>
      <c r="C515" s="258"/>
      <c r="D515" s="260" t="s">
        <v>490</v>
      </c>
      <c r="E515" s="254" t="s">
        <v>141</v>
      </c>
      <c r="F515" s="255" t="s">
        <v>491</v>
      </c>
      <c r="G515" s="271">
        <f>150.2+198+123</f>
        <v>471.2</v>
      </c>
      <c r="H515" s="261">
        <v>0</v>
      </c>
      <c r="I515" s="262">
        <f t="shared" ref="I515" si="47">H515*G515</f>
        <v>0</v>
      </c>
      <c r="J515" s="240"/>
    </row>
    <row r="516" spans="2:10" ht="13.2">
      <c r="B516" s="270">
        <v>37</v>
      </c>
      <c r="C516" s="252" t="s">
        <v>189</v>
      </c>
      <c r="D516" s="260"/>
      <c r="E516" s="254" t="s">
        <v>32</v>
      </c>
      <c r="F516" s="255" t="s">
        <v>12</v>
      </c>
      <c r="G516" s="256" t="s">
        <v>12</v>
      </c>
      <c r="H516" s="256" t="s">
        <v>12</v>
      </c>
      <c r="I516" s="256" t="str">
        <f>IF(H516="x","x",G516*H516)</f>
        <v>x</v>
      </c>
      <c r="J516" s="240"/>
    </row>
    <row r="517" spans="2:10" ht="13.2">
      <c r="B517" s="270">
        <v>38</v>
      </c>
      <c r="C517" s="263"/>
      <c r="D517" s="260" t="s">
        <v>492</v>
      </c>
      <c r="E517" s="254" t="s">
        <v>142</v>
      </c>
      <c r="F517" s="255" t="s">
        <v>491</v>
      </c>
      <c r="G517" s="275">
        <f>0.9+0.9</f>
        <v>1.8</v>
      </c>
      <c r="H517" s="261">
        <v>0</v>
      </c>
      <c r="I517" s="262">
        <f t="shared" ref="I517" si="48">H517*G517</f>
        <v>0</v>
      </c>
      <c r="J517" s="240"/>
    </row>
    <row r="518" spans="2:10" ht="13.2">
      <c r="B518" s="270">
        <v>39</v>
      </c>
      <c r="C518" s="252" t="s">
        <v>190</v>
      </c>
      <c r="D518" s="260"/>
      <c r="E518" s="254" t="s">
        <v>507</v>
      </c>
      <c r="F518" s="255" t="s">
        <v>12</v>
      </c>
      <c r="G518" s="256" t="s">
        <v>12</v>
      </c>
      <c r="H518" s="256" t="s">
        <v>12</v>
      </c>
      <c r="I518" s="256" t="str">
        <f>IF(H518="x","x",G518*H518)</f>
        <v>x</v>
      </c>
      <c r="J518" s="240"/>
    </row>
    <row r="519" spans="2:10" ht="13.2">
      <c r="B519" s="270">
        <v>40</v>
      </c>
      <c r="C519" s="258"/>
      <c r="D519" s="260" t="s">
        <v>508</v>
      </c>
      <c r="E519" s="254" t="s">
        <v>509</v>
      </c>
      <c r="F519" s="255" t="s">
        <v>491</v>
      </c>
      <c r="G519" s="271">
        <v>110</v>
      </c>
      <c r="H519" s="261">
        <v>0</v>
      </c>
      <c r="I519" s="262">
        <f t="shared" ref="I519:I520" si="49">H519*G519</f>
        <v>0</v>
      </c>
      <c r="J519" s="240"/>
    </row>
    <row r="520" spans="2:10" ht="13.2">
      <c r="B520" s="270">
        <v>41</v>
      </c>
      <c r="C520" s="258"/>
      <c r="D520" s="260" t="s">
        <v>510</v>
      </c>
      <c r="E520" s="254" t="s">
        <v>143</v>
      </c>
      <c r="F520" s="255" t="s">
        <v>491</v>
      </c>
      <c r="G520" s="271">
        <f>240+284</f>
        <v>524</v>
      </c>
      <c r="H520" s="261">
        <v>0</v>
      </c>
      <c r="I520" s="262">
        <f t="shared" si="49"/>
        <v>0</v>
      </c>
      <c r="J520" s="240"/>
    </row>
    <row r="521" spans="2:10" ht="13.2">
      <c r="B521" s="270">
        <v>42</v>
      </c>
      <c r="C521" s="252" t="s">
        <v>191</v>
      </c>
      <c r="D521" s="260"/>
      <c r="E521" s="254" t="s">
        <v>37</v>
      </c>
      <c r="F521" s="255" t="s">
        <v>12</v>
      </c>
      <c r="G521" s="256" t="s">
        <v>12</v>
      </c>
      <c r="H521" s="256" t="s">
        <v>12</v>
      </c>
      <c r="I521" s="256" t="str">
        <f>IF(H521="x","x",G521*H521)</f>
        <v>x</v>
      </c>
      <c r="J521" s="240"/>
    </row>
    <row r="522" spans="2:10">
      <c r="B522" s="270">
        <v>43</v>
      </c>
      <c r="C522" s="258"/>
      <c r="D522" s="260" t="s">
        <v>511</v>
      </c>
      <c r="E522" s="254" t="s">
        <v>418</v>
      </c>
      <c r="F522" s="255" t="s">
        <v>491</v>
      </c>
      <c r="G522" s="275">
        <v>173</v>
      </c>
      <c r="H522" s="261">
        <v>0</v>
      </c>
      <c r="I522" s="262">
        <f t="shared" ref="I522" si="50">H522*G522</f>
        <v>0</v>
      </c>
      <c r="J522" s="240"/>
    </row>
    <row r="523" spans="2:10" ht="13.2">
      <c r="B523" s="270">
        <v>44</v>
      </c>
      <c r="C523" s="252" t="s">
        <v>193</v>
      </c>
      <c r="D523" s="260"/>
      <c r="E523" s="254" t="s">
        <v>41</v>
      </c>
      <c r="F523" s="255" t="s">
        <v>12</v>
      </c>
      <c r="G523" s="256" t="s">
        <v>12</v>
      </c>
      <c r="H523" s="256" t="s">
        <v>12</v>
      </c>
      <c r="I523" s="256" t="str">
        <f>IF(H523="x","x",G523*H523)</f>
        <v>x</v>
      </c>
      <c r="J523" s="240"/>
    </row>
    <row r="524" spans="2:10" ht="13.2">
      <c r="B524" s="270">
        <v>45</v>
      </c>
      <c r="C524" s="263"/>
      <c r="D524" s="260" t="s">
        <v>512</v>
      </c>
      <c r="E524" s="254" t="s">
        <v>145</v>
      </c>
      <c r="F524" s="255" t="s">
        <v>491</v>
      </c>
      <c r="G524" s="271">
        <f>28.99+35.31</f>
        <v>64.3</v>
      </c>
      <c r="H524" s="261">
        <v>0</v>
      </c>
      <c r="I524" s="262">
        <f t="shared" ref="I524" si="51">H524*G524</f>
        <v>0</v>
      </c>
      <c r="J524" s="240"/>
    </row>
    <row r="525" spans="2:10" ht="13.2">
      <c r="B525" s="270">
        <v>46</v>
      </c>
      <c r="C525" s="252" t="s">
        <v>194</v>
      </c>
      <c r="D525" s="260"/>
      <c r="E525" s="254" t="s">
        <v>127</v>
      </c>
      <c r="F525" s="255" t="s">
        <v>12</v>
      </c>
      <c r="G525" s="256" t="s">
        <v>12</v>
      </c>
      <c r="H525" s="256" t="s">
        <v>12</v>
      </c>
      <c r="I525" s="256" t="str">
        <f>IF(H525="x","x",G525*H525)</f>
        <v>x</v>
      </c>
      <c r="J525" s="240"/>
    </row>
    <row r="526" spans="2:10" ht="13.2">
      <c r="B526" s="270">
        <v>47</v>
      </c>
      <c r="C526" s="263"/>
      <c r="D526" s="260" t="s">
        <v>513</v>
      </c>
      <c r="E526" s="254" t="s">
        <v>146</v>
      </c>
      <c r="F526" s="255" t="s">
        <v>491</v>
      </c>
      <c r="G526" s="271">
        <v>133.5</v>
      </c>
      <c r="H526" s="261">
        <v>0</v>
      </c>
      <c r="I526" s="262">
        <f t="shared" ref="I526" si="52">H526*G526</f>
        <v>0</v>
      </c>
      <c r="J526" s="240"/>
    </row>
    <row r="527" spans="2:10" ht="13.2">
      <c r="B527" s="270">
        <v>48</v>
      </c>
      <c r="C527" s="252" t="s">
        <v>196</v>
      </c>
      <c r="D527" s="260"/>
      <c r="E527" s="254" t="s">
        <v>147</v>
      </c>
      <c r="F527" s="255" t="s">
        <v>12</v>
      </c>
      <c r="G527" s="256" t="s">
        <v>12</v>
      </c>
      <c r="H527" s="256" t="s">
        <v>12</v>
      </c>
      <c r="I527" s="256" t="str">
        <f>IF(H527="x","x",G527*H527)</f>
        <v>x</v>
      </c>
      <c r="J527" s="240"/>
    </row>
    <row r="528" spans="2:10" ht="22.8">
      <c r="B528" s="270">
        <v>49</v>
      </c>
      <c r="C528" s="258"/>
      <c r="D528" s="260" t="s">
        <v>493</v>
      </c>
      <c r="E528" s="254" t="s">
        <v>148</v>
      </c>
      <c r="F528" s="255" t="s">
        <v>491</v>
      </c>
      <c r="G528" s="271">
        <f>9.5+11.6+12.5+21.4</f>
        <v>55</v>
      </c>
      <c r="H528" s="261">
        <v>0</v>
      </c>
      <c r="I528" s="262">
        <f t="shared" ref="I528" si="53">H528*G528</f>
        <v>0</v>
      </c>
      <c r="J528" s="240"/>
    </row>
    <row r="529" spans="2:10" ht="13.2">
      <c r="B529" s="270">
        <v>50</v>
      </c>
      <c r="C529" s="252" t="s">
        <v>175</v>
      </c>
      <c r="D529" s="260"/>
      <c r="E529" s="254" t="s">
        <v>128</v>
      </c>
      <c r="F529" s="255" t="s">
        <v>12</v>
      </c>
      <c r="G529" s="256" t="s">
        <v>12</v>
      </c>
      <c r="H529" s="256" t="s">
        <v>12</v>
      </c>
      <c r="I529" s="256" t="str">
        <f>IF(H529="x","x",G529*H529)</f>
        <v>x</v>
      </c>
      <c r="J529" s="240"/>
    </row>
    <row r="530" spans="2:10" ht="22.8">
      <c r="B530" s="270">
        <v>51</v>
      </c>
      <c r="C530" s="258"/>
      <c r="D530" s="260" t="s">
        <v>514</v>
      </c>
      <c r="E530" s="254" t="s">
        <v>515</v>
      </c>
      <c r="F530" s="255" t="s">
        <v>3</v>
      </c>
      <c r="G530" s="276">
        <v>133</v>
      </c>
      <c r="H530" s="261">
        <v>0</v>
      </c>
      <c r="I530" s="262">
        <f t="shared" ref="I530" si="54">H530*G530</f>
        <v>0</v>
      </c>
      <c r="J530" s="240"/>
    </row>
    <row r="531" spans="2:10" ht="26.4">
      <c r="B531" s="270">
        <v>52</v>
      </c>
      <c r="C531" s="267" t="s">
        <v>516</v>
      </c>
      <c r="D531" s="247"/>
      <c r="E531" s="351" t="s">
        <v>50</v>
      </c>
      <c r="F531" s="352"/>
      <c r="G531" s="352"/>
      <c r="H531" s="352"/>
      <c r="I531" s="353"/>
      <c r="J531" s="240"/>
    </row>
    <row r="532" spans="2:10" ht="13.2">
      <c r="B532" s="270">
        <v>53</v>
      </c>
      <c r="C532" s="354" t="s">
        <v>486</v>
      </c>
      <c r="D532" s="355"/>
      <c r="E532" s="356" t="s">
        <v>327</v>
      </c>
      <c r="F532" s="357"/>
      <c r="G532" s="357"/>
      <c r="H532" s="357"/>
      <c r="I532" s="358"/>
      <c r="J532" s="240"/>
    </row>
    <row r="533" spans="2:10" ht="13.2">
      <c r="B533" s="270">
        <v>56</v>
      </c>
      <c r="C533" s="252" t="s">
        <v>181</v>
      </c>
      <c r="D533" s="260"/>
      <c r="E533" s="254" t="s">
        <v>139</v>
      </c>
      <c r="F533" s="255" t="s">
        <v>12</v>
      </c>
      <c r="G533" s="256" t="s">
        <v>12</v>
      </c>
      <c r="H533" s="256" t="s">
        <v>12</v>
      </c>
      <c r="I533" s="256" t="str">
        <f>IF(H533="x","x",G533*H533)</f>
        <v>x</v>
      </c>
      <c r="J533" s="240"/>
    </row>
    <row r="534" spans="2:10" ht="22.8">
      <c r="B534" s="270">
        <v>57</v>
      </c>
      <c r="C534" s="258"/>
      <c r="D534" s="260" t="s">
        <v>517</v>
      </c>
      <c r="E534" s="254" t="s">
        <v>176</v>
      </c>
      <c r="F534" s="255" t="s">
        <v>3</v>
      </c>
      <c r="G534" s="256">
        <f>12.5+14.5</f>
        <v>27</v>
      </c>
      <c r="H534" s="261">
        <v>0</v>
      </c>
      <c r="I534" s="262">
        <f t="shared" ref="I534:I535" si="55">H534*G534</f>
        <v>0</v>
      </c>
      <c r="J534" s="240"/>
    </row>
    <row r="535" spans="2:10" ht="22.8">
      <c r="B535" s="270">
        <v>58</v>
      </c>
      <c r="C535" s="263"/>
      <c r="D535" s="260" t="s">
        <v>518</v>
      </c>
      <c r="E535" s="254" t="s">
        <v>519</v>
      </c>
      <c r="F535" s="255" t="s">
        <v>3</v>
      </c>
      <c r="G535" s="256">
        <v>39</v>
      </c>
      <c r="H535" s="261">
        <v>0</v>
      </c>
      <c r="I535" s="262">
        <f t="shared" si="55"/>
        <v>0</v>
      </c>
      <c r="J535" s="240"/>
    </row>
    <row r="536" spans="2:10" ht="26.4">
      <c r="B536" s="270">
        <v>63</v>
      </c>
      <c r="C536" s="267" t="s">
        <v>520</v>
      </c>
      <c r="D536" s="247"/>
      <c r="E536" s="351" t="s">
        <v>397</v>
      </c>
      <c r="F536" s="352"/>
      <c r="G536" s="352"/>
      <c r="H536" s="352"/>
      <c r="I536" s="353"/>
      <c r="J536" s="240"/>
    </row>
    <row r="537" spans="2:10" ht="13.2">
      <c r="B537" s="270">
        <v>64</v>
      </c>
      <c r="C537" s="354" t="s">
        <v>486</v>
      </c>
      <c r="D537" s="355"/>
      <c r="E537" s="356" t="s">
        <v>327</v>
      </c>
      <c r="F537" s="357"/>
      <c r="G537" s="357"/>
      <c r="H537" s="357"/>
      <c r="I537" s="358"/>
      <c r="J537" s="240"/>
    </row>
    <row r="538" spans="2:10" ht="13.2">
      <c r="B538" s="270">
        <v>65</v>
      </c>
      <c r="C538" s="252" t="s">
        <v>197</v>
      </c>
      <c r="D538" s="260"/>
      <c r="E538" s="254" t="s">
        <v>54</v>
      </c>
      <c r="F538" s="255" t="s">
        <v>12</v>
      </c>
      <c r="G538" s="256" t="s">
        <v>12</v>
      </c>
      <c r="H538" s="256" t="s">
        <v>12</v>
      </c>
      <c r="I538" s="256" t="str">
        <f>IF(H538="x","x",G538*H538)</f>
        <v>x</v>
      </c>
      <c r="J538" s="240"/>
    </row>
    <row r="539" spans="2:10" ht="34.200000000000003">
      <c r="B539" s="270">
        <v>66</v>
      </c>
      <c r="C539" s="258"/>
      <c r="D539" s="260" t="s">
        <v>521</v>
      </c>
      <c r="E539" s="254" t="s">
        <v>398</v>
      </c>
      <c r="F539" s="255" t="s">
        <v>522</v>
      </c>
      <c r="G539" s="277">
        <f>535.57+719.26</f>
        <v>1254.83</v>
      </c>
      <c r="H539" s="261">
        <v>0</v>
      </c>
      <c r="I539" s="262">
        <f t="shared" ref="I539" si="56">H539*G539</f>
        <v>0</v>
      </c>
      <c r="J539" s="240"/>
    </row>
    <row r="540" spans="2:10" ht="13.2">
      <c r="B540" s="270">
        <v>67</v>
      </c>
      <c r="C540" s="252" t="s">
        <v>182</v>
      </c>
      <c r="D540" s="260"/>
      <c r="E540" s="254" t="s">
        <v>161</v>
      </c>
      <c r="F540" s="255" t="s">
        <v>12</v>
      </c>
      <c r="G540" s="256" t="s">
        <v>12</v>
      </c>
      <c r="H540" s="256" t="s">
        <v>12</v>
      </c>
      <c r="I540" s="256" t="str">
        <f>IF(H540="x","x",G540*H540)</f>
        <v>x</v>
      </c>
      <c r="J540" s="240"/>
    </row>
    <row r="541" spans="2:10" ht="13.2">
      <c r="B541" s="270">
        <v>68</v>
      </c>
      <c r="C541" s="263"/>
      <c r="D541" s="260" t="s">
        <v>523</v>
      </c>
      <c r="E541" s="254" t="s">
        <v>429</v>
      </c>
      <c r="F541" s="255" t="s">
        <v>522</v>
      </c>
      <c r="G541" s="256">
        <v>738.8</v>
      </c>
      <c r="H541" s="261">
        <v>0</v>
      </c>
      <c r="I541" s="262">
        <f t="shared" ref="I541" si="57">H541*G541</f>
        <v>0</v>
      </c>
      <c r="J541" s="240"/>
    </row>
    <row r="542" spans="2:10" ht="13.2">
      <c r="B542" s="270">
        <v>69</v>
      </c>
      <c r="C542" s="252" t="s">
        <v>386</v>
      </c>
      <c r="D542" s="260"/>
      <c r="E542" s="254" t="s">
        <v>524</v>
      </c>
      <c r="F542" s="255" t="s">
        <v>12</v>
      </c>
      <c r="G542" s="256" t="s">
        <v>12</v>
      </c>
      <c r="H542" s="256" t="s">
        <v>12</v>
      </c>
      <c r="I542" s="256" t="str">
        <f>IF(H542="x","x",G542*H542)</f>
        <v>x</v>
      </c>
      <c r="J542" s="240"/>
    </row>
    <row r="543" spans="2:10" ht="22.8">
      <c r="B543" s="270">
        <v>70</v>
      </c>
      <c r="C543" s="258"/>
      <c r="D543" s="260" t="s">
        <v>525</v>
      </c>
      <c r="E543" s="254" t="s">
        <v>389</v>
      </c>
      <c r="F543" s="255" t="s">
        <v>522</v>
      </c>
      <c r="G543" s="256">
        <v>609.20000000000005</v>
      </c>
      <c r="H543" s="261">
        <v>0</v>
      </c>
      <c r="I543" s="262">
        <f t="shared" ref="I543" si="58">H543*G543</f>
        <v>0</v>
      </c>
      <c r="J543" s="240"/>
    </row>
    <row r="544" spans="2:10" ht="26.4">
      <c r="B544" s="270">
        <v>71</v>
      </c>
      <c r="C544" s="267" t="s">
        <v>526</v>
      </c>
      <c r="D544" s="247"/>
      <c r="E544" s="351" t="s">
        <v>87</v>
      </c>
      <c r="F544" s="352"/>
      <c r="G544" s="352"/>
      <c r="H544" s="352"/>
      <c r="I544" s="353"/>
      <c r="J544" s="240"/>
    </row>
    <row r="545" spans="2:10" ht="13.2">
      <c r="B545" s="270">
        <v>72</v>
      </c>
      <c r="C545" s="354" t="s">
        <v>486</v>
      </c>
      <c r="D545" s="355"/>
      <c r="E545" s="356" t="s">
        <v>327</v>
      </c>
      <c r="F545" s="357"/>
      <c r="G545" s="357"/>
      <c r="H545" s="357"/>
      <c r="I545" s="358"/>
      <c r="J545" s="240"/>
    </row>
    <row r="546" spans="2:10" ht="13.2">
      <c r="B546" s="270">
        <v>73</v>
      </c>
      <c r="C546" s="252" t="s">
        <v>200</v>
      </c>
      <c r="D546" s="260"/>
      <c r="E546" s="254" t="s">
        <v>88</v>
      </c>
      <c r="F546" s="255" t="s">
        <v>12</v>
      </c>
      <c r="G546" s="256" t="s">
        <v>12</v>
      </c>
      <c r="H546" s="256" t="s">
        <v>12</v>
      </c>
      <c r="I546" s="256" t="str">
        <f>IF(H546="x","x",G546*H546)</f>
        <v>x</v>
      </c>
      <c r="J546" s="240"/>
    </row>
    <row r="547" spans="2:10" ht="22.8">
      <c r="B547" s="270">
        <v>74</v>
      </c>
      <c r="C547" s="263"/>
      <c r="D547" s="260" t="s">
        <v>527</v>
      </c>
      <c r="E547" s="272" t="s">
        <v>402</v>
      </c>
      <c r="F547" s="273" t="s">
        <v>2</v>
      </c>
      <c r="G547" s="275">
        <v>7</v>
      </c>
      <c r="H547" s="261">
        <v>0</v>
      </c>
      <c r="I547" s="262">
        <f t="shared" ref="I547" si="59">H547*G547</f>
        <v>0</v>
      </c>
      <c r="J547" s="240"/>
    </row>
    <row r="548" spans="2:10" ht="13.2">
      <c r="B548" s="270">
        <v>75</v>
      </c>
      <c r="C548" s="252" t="s">
        <v>201</v>
      </c>
      <c r="D548" s="260"/>
      <c r="E548" s="254" t="s">
        <v>528</v>
      </c>
      <c r="F548" s="255" t="s">
        <v>12</v>
      </c>
      <c r="G548" s="256" t="s">
        <v>12</v>
      </c>
      <c r="H548" s="256" t="s">
        <v>12</v>
      </c>
      <c r="I548" s="256" t="str">
        <f>IF(H548="x","x",G548*H548)</f>
        <v>x</v>
      </c>
      <c r="J548" s="240"/>
    </row>
    <row r="549" spans="2:10" ht="22.8">
      <c r="B549" s="270">
        <v>76</v>
      </c>
      <c r="C549" s="258"/>
      <c r="D549" s="260" t="s">
        <v>529</v>
      </c>
      <c r="E549" s="254" t="s">
        <v>92</v>
      </c>
      <c r="F549" s="255" t="s">
        <v>3</v>
      </c>
      <c r="G549" s="256">
        <v>28</v>
      </c>
      <c r="H549" s="261">
        <v>0</v>
      </c>
      <c r="I549" s="262">
        <f t="shared" ref="I549:I551" si="60">H549*G549</f>
        <v>0</v>
      </c>
      <c r="J549" s="240"/>
    </row>
    <row r="550" spans="2:10" ht="13.2">
      <c r="B550" s="270">
        <v>77</v>
      </c>
      <c r="C550" s="258"/>
      <c r="D550" s="260" t="s">
        <v>530</v>
      </c>
      <c r="E550" s="254" t="s">
        <v>93</v>
      </c>
      <c r="F550" s="255" t="s">
        <v>3</v>
      </c>
      <c r="G550" s="256">
        <f>12.5+14.5</f>
        <v>27</v>
      </c>
      <c r="H550" s="261">
        <f>H549</f>
        <v>0</v>
      </c>
      <c r="I550" s="262">
        <f t="shared" si="60"/>
        <v>0</v>
      </c>
      <c r="J550" s="240"/>
    </row>
    <row r="551" spans="2:10" ht="22.8">
      <c r="B551" s="270">
        <v>78</v>
      </c>
      <c r="C551" s="263"/>
      <c r="D551" s="260" t="s">
        <v>531</v>
      </c>
      <c r="E551" s="254" t="s">
        <v>406</v>
      </c>
      <c r="F551" s="255" t="s">
        <v>2</v>
      </c>
      <c r="G551" s="256">
        <v>2</v>
      </c>
      <c r="H551" s="261">
        <v>0</v>
      </c>
      <c r="I551" s="262">
        <f t="shared" si="60"/>
        <v>0</v>
      </c>
      <c r="J551" s="240"/>
    </row>
    <row r="552" spans="2:10" ht="26.4">
      <c r="B552" s="270">
        <v>79</v>
      </c>
      <c r="C552" s="267" t="s">
        <v>532</v>
      </c>
      <c r="D552" s="247"/>
      <c r="E552" s="351" t="s">
        <v>533</v>
      </c>
      <c r="F552" s="352"/>
      <c r="G552" s="352"/>
      <c r="H552" s="352"/>
      <c r="I552" s="353"/>
      <c r="J552" s="240"/>
    </row>
    <row r="553" spans="2:10" ht="13.2">
      <c r="B553" s="270">
        <v>80</v>
      </c>
      <c r="C553" s="354" t="s">
        <v>486</v>
      </c>
      <c r="D553" s="355"/>
      <c r="E553" s="356" t="s">
        <v>327</v>
      </c>
      <c r="F553" s="357"/>
      <c r="G553" s="357"/>
      <c r="H553" s="357"/>
      <c r="I553" s="358"/>
      <c r="J553" s="240"/>
    </row>
    <row r="554" spans="2:10" ht="13.2">
      <c r="B554" s="270">
        <v>81</v>
      </c>
      <c r="C554" s="252" t="s">
        <v>434</v>
      </c>
      <c r="D554" s="253"/>
      <c r="E554" s="254" t="s">
        <v>435</v>
      </c>
      <c r="F554" s="255" t="s">
        <v>12</v>
      </c>
      <c r="G554" s="256" t="s">
        <v>12</v>
      </c>
      <c r="H554" s="256" t="s">
        <v>12</v>
      </c>
      <c r="I554" s="256" t="str">
        <f>IF(H554="x","x",G554*H554)</f>
        <v>x</v>
      </c>
      <c r="J554" s="240"/>
    </row>
    <row r="555" spans="2:10" ht="13.2">
      <c r="B555" s="270">
        <v>82</v>
      </c>
      <c r="C555" s="258"/>
      <c r="D555" s="259"/>
      <c r="E555" s="254" t="s">
        <v>438</v>
      </c>
      <c r="F555" s="255" t="s">
        <v>12</v>
      </c>
      <c r="G555" s="256" t="s">
        <v>12</v>
      </c>
      <c r="H555" s="256" t="s">
        <v>12</v>
      </c>
      <c r="I555" s="256" t="str">
        <f>IF(H555="x","x",G555*H555)</f>
        <v>x</v>
      </c>
      <c r="J555" s="240"/>
    </row>
    <row r="556" spans="2:10" ht="13.2">
      <c r="B556" s="270">
        <v>83</v>
      </c>
      <c r="C556" s="258"/>
      <c r="D556" s="260" t="s">
        <v>534</v>
      </c>
      <c r="E556" s="254" t="s">
        <v>441</v>
      </c>
      <c r="F556" s="255" t="s">
        <v>2</v>
      </c>
      <c r="G556" s="256">
        <v>1</v>
      </c>
      <c r="H556" s="261">
        <v>0</v>
      </c>
      <c r="I556" s="262">
        <f t="shared" ref="I556:I558" si="61">H556*G556</f>
        <v>0</v>
      </c>
      <c r="J556" s="240"/>
    </row>
    <row r="557" spans="2:10" ht="13.2">
      <c r="B557" s="270">
        <v>84</v>
      </c>
      <c r="C557" s="258"/>
      <c r="D557" s="260" t="s">
        <v>535</v>
      </c>
      <c r="E557" s="274" t="s">
        <v>536</v>
      </c>
      <c r="F557" s="255" t="s">
        <v>2</v>
      </c>
      <c r="G557" s="256">
        <v>10</v>
      </c>
      <c r="H557" s="261">
        <v>0</v>
      </c>
      <c r="I557" s="262">
        <f t="shared" si="61"/>
        <v>0</v>
      </c>
      <c r="J557" s="240"/>
    </row>
    <row r="558" spans="2:10" ht="13.2">
      <c r="B558" s="270">
        <v>85</v>
      </c>
      <c r="C558" s="263"/>
      <c r="D558" s="260" t="s">
        <v>537</v>
      </c>
      <c r="E558" s="274" t="s">
        <v>538</v>
      </c>
      <c r="F558" s="255" t="s">
        <v>2</v>
      </c>
      <c r="G558" s="256">
        <v>9</v>
      </c>
      <c r="H558" s="261">
        <v>0</v>
      </c>
      <c r="I558" s="262">
        <f t="shared" si="61"/>
        <v>0</v>
      </c>
      <c r="J558" s="240"/>
    </row>
    <row r="559" spans="2:10" ht="26.4">
      <c r="B559" s="270">
        <v>86</v>
      </c>
      <c r="C559" s="267" t="s">
        <v>539</v>
      </c>
      <c r="D559" s="247"/>
      <c r="E559" s="351" t="s">
        <v>65</v>
      </c>
      <c r="F559" s="352"/>
      <c r="G559" s="352"/>
      <c r="H559" s="352"/>
      <c r="I559" s="353"/>
      <c r="J559" s="240"/>
    </row>
    <row r="560" spans="2:10" ht="13.2">
      <c r="B560" s="270">
        <v>87</v>
      </c>
      <c r="C560" s="354" t="s">
        <v>486</v>
      </c>
      <c r="D560" s="355"/>
      <c r="E560" s="356" t="s">
        <v>327</v>
      </c>
      <c r="F560" s="357"/>
      <c r="G560" s="357"/>
      <c r="H560" s="357"/>
      <c r="I560" s="358"/>
      <c r="J560" s="240"/>
    </row>
    <row r="561" spans="2:10" ht="13.2">
      <c r="B561" s="270">
        <v>88</v>
      </c>
      <c r="C561" s="252" t="s">
        <v>205</v>
      </c>
      <c r="D561" s="260"/>
      <c r="E561" s="254" t="s">
        <v>131</v>
      </c>
      <c r="F561" s="255" t="s">
        <v>12</v>
      </c>
      <c r="G561" s="256" t="s">
        <v>12</v>
      </c>
      <c r="H561" s="256" t="s">
        <v>12</v>
      </c>
      <c r="I561" s="256" t="str">
        <f>IF(H561="x","x",G561*H561)</f>
        <v>x</v>
      </c>
      <c r="J561" s="240"/>
    </row>
    <row r="562" spans="2:10" ht="45.6">
      <c r="B562" s="270">
        <v>89</v>
      </c>
      <c r="C562" s="258"/>
      <c r="D562" s="260" t="s">
        <v>527</v>
      </c>
      <c r="E562" s="254" t="s">
        <v>132</v>
      </c>
      <c r="F562" s="255" t="s">
        <v>3</v>
      </c>
      <c r="G562" s="256">
        <v>36.6</v>
      </c>
      <c r="H562" s="261">
        <v>0</v>
      </c>
      <c r="I562" s="262">
        <f t="shared" ref="I562" si="62">H562*G562</f>
        <v>0</v>
      </c>
      <c r="J562" s="240"/>
    </row>
    <row r="563" spans="2:10" ht="13.2">
      <c r="B563" s="270">
        <v>90</v>
      </c>
      <c r="C563" s="252" t="s">
        <v>206</v>
      </c>
      <c r="D563" s="260"/>
      <c r="E563" s="254" t="s">
        <v>66</v>
      </c>
      <c r="F563" s="255" t="s">
        <v>12</v>
      </c>
      <c r="G563" s="256" t="s">
        <v>12</v>
      </c>
      <c r="H563" s="256" t="s">
        <v>12</v>
      </c>
      <c r="I563" s="256" t="str">
        <f>IF(H563="x","x",G563*H563)</f>
        <v>x</v>
      </c>
      <c r="J563" s="240"/>
    </row>
    <row r="564" spans="2:10" ht="34.200000000000003">
      <c r="B564" s="270">
        <v>91</v>
      </c>
      <c r="C564" s="258"/>
      <c r="D564" s="260" t="s">
        <v>540</v>
      </c>
      <c r="E564" s="254" t="s">
        <v>134</v>
      </c>
      <c r="F564" s="255" t="s">
        <v>3</v>
      </c>
      <c r="G564" s="256">
        <v>38.200000000000003</v>
      </c>
      <c r="H564" s="261">
        <v>0</v>
      </c>
      <c r="I564" s="262">
        <f t="shared" ref="I564" si="63">H564*G564</f>
        <v>0</v>
      </c>
      <c r="J564" s="240"/>
    </row>
    <row r="565" spans="2:10" ht="26.4">
      <c r="B565" s="270">
        <v>92</v>
      </c>
      <c r="C565" s="267" t="s">
        <v>494</v>
      </c>
      <c r="D565" s="247"/>
      <c r="E565" s="351" t="s">
        <v>68</v>
      </c>
      <c r="F565" s="352"/>
      <c r="G565" s="352"/>
      <c r="H565" s="352"/>
      <c r="I565" s="353"/>
      <c r="J565" s="240"/>
    </row>
    <row r="566" spans="2:10" ht="13.2">
      <c r="B566" s="270">
        <v>93</v>
      </c>
      <c r="C566" s="354" t="s">
        <v>486</v>
      </c>
      <c r="D566" s="355"/>
      <c r="E566" s="356" t="s">
        <v>327</v>
      </c>
      <c r="F566" s="357"/>
      <c r="G566" s="357"/>
      <c r="H566" s="357"/>
      <c r="I566" s="358"/>
      <c r="J566" s="240"/>
    </row>
    <row r="567" spans="2:10" ht="13.2">
      <c r="B567" s="270">
        <v>94</v>
      </c>
      <c r="C567" s="252" t="s">
        <v>331</v>
      </c>
      <c r="D567" s="260"/>
      <c r="E567" s="254" t="s">
        <v>332</v>
      </c>
      <c r="F567" s="255" t="s">
        <v>12</v>
      </c>
      <c r="G567" s="256" t="s">
        <v>12</v>
      </c>
      <c r="H567" s="256" t="s">
        <v>12</v>
      </c>
      <c r="I567" s="256" t="str">
        <f>IF(H567="x","x",G567*H567)</f>
        <v>x</v>
      </c>
      <c r="J567" s="240"/>
    </row>
    <row r="568" spans="2:10" ht="22.8">
      <c r="B568" s="270">
        <v>95</v>
      </c>
      <c r="C568" s="258"/>
      <c r="D568" s="260" t="s">
        <v>496</v>
      </c>
      <c r="E568" s="254" t="s">
        <v>178</v>
      </c>
      <c r="F568" s="255" t="s">
        <v>18</v>
      </c>
      <c r="G568" s="256">
        <v>3700</v>
      </c>
      <c r="H568" s="261">
        <v>0</v>
      </c>
      <c r="I568" s="262">
        <f t="shared" ref="I568:I569" si="64">H568*G568</f>
        <v>0</v>
      </c>
      <c r="J568" s="240"/>
    </row>
    <row r="569" spans="2:10" ht="22.8">
      <c r="B569" s="270">
        <v>96</v>
      </c>
      <c r="C569" s="258"/>
      <c r="D569" s="260" t="s">
        <v>496</v>
      </c>
      <c r="E569" s="254" t="s">
        <v>452</v>
      </c>
      <c r="F569" s="255" t="s">
        <v>18</v>
      </c>
      <c r="G569" s="256">
        <v>2800</v>
      </c>
      <c r="H569" s="261">
        <f>H568</f>
        <v>0</v>
      </c>
      <c r="I569" s="262">
        <f t="shared" si="64"/>
        <v>0</v>
      </c>
      <c r="J569" s="240"/>
    </row>
    <row r="570" spans="2:10" ht="26.4">
      <c r="B570" s="270">
        <v>97</v>
      </c>
      <c r="C570" s="267" t="s">
        <v>497</v>
      </c>
      <c r="D570" s="247"/>
      <c r="E570" s="351" t="s">
        <v>71</v>
      </c>
      <c r="F570" s="352"/>
      <c r="G570" s="352"/>
      <c r="H570" s="352"/>
      <c r="I570" s="353"/>
      <c r="J570" s="240"/>
    </row>
    <row r="571" spans="2:10" ht="13.2">
      <c r="B571" s="270">
        <v>98</v>
      </c>
      <c r="C571" s="354" t="s">
        <v>486</v>
      </c>
      <c r="D571" s="355"/>
      <c r="E571" s="356" t="s">
        <v>327</v>
      </c>
      <c r="F571" s="357"/>
      <c r="G571" s="357"/>
      <c r="H571" s="357"/>
      <c r="I571" s="358"/>
      <c r="J571" s="240"/>
    </row>
    <row r="572" spans="2:10" ht="13.2">
      <c r="B572" s="270">
        <v>99</v>
      </c>
      <c r="C572" s="252" t="s">
        <v>209</v>
      </c>
      <c r="D572" s="260"/>
      <c r="E572" s="254" t="s">
        <v>73</v>
      </c>
      <c r="F572" s="255" t="s">
        <v>12</v>
      </c>
      <c r="G572" s="256" t="s">
        <v>12</v>
      </c>
      <c r="H572" s="256" t="s">
        <v>12</v>
      </c>
      <c r="I572" s="256" t="str">
        <f>IF(H572="x","x",G572*H572)</f>
        <v>x</v>
      </c>
      <c r="J572" s="240"/>
    </row>
    <row r="573" spans="2:10" ht="13.2">
      <c r="B573" s="270">
        <v>100</v>
      </c>
      <c r="C573" s="263"/>
      <c r="D573" s="260" t="s">
        <v>541</v>
      </c>
      <c r="E573" s="254" t="s">
        <v>163</v>
      </c>
      <c r="F573" s="255" t="s">
        <v>522</v>
      </c>
      <c r="G573" s="256">
        <v>642</v>
      </c>
      <c r="H573" s="261">
        <v>0</v>
      </c>
      <c r="I573" s="262">
        <f t="shared" ref="I573" si="65">H573*G573</f>
        <v>0</v>
      </c>
      <c r="J573" s="240"/>
    </row>
    <row r="574" spans="2:10" ht="13.2">
      <c r="B574" s="270">
        <v>101</v>
      </c>
      <c r="C574" s="252" t="s">
        <v>210</v>
      </c>
      <c r="D574" s="260"/>
      <c r="E574" s="254" t="s">
        <v>75</v>
      </c>
      <c r="F574" s="255" t="s">
        <v>12</v>
      </c>
      <c r="G574" s="256" t="s">
        <v>12</v>
      </c>
      <c r="H574" s="256" t="s">
        <v>12</v>
      </c>
      <c r="I574" s="256" t="str">
        <f>IF(H574="x","x",G574*H574)</f>
        <v>x</v>
      </c>
      <c r="J574" s="240"/>
    </row>
    <row r="575" spans="2:10" ht="34.200000000000003">
      <c r="B575" s="270">
        <v>102</v>
      </c>
      <c r="C575" s="258"/>
      <c r="D575" s="260" t="s">
        <v>542</v>
      </c>
      <c r="E575" s="254" t="s">
        <v>543</v>
      </c>
      <c r="F575" s="255" t="s">
        <v>3</v>
      </c>
      <c r="G575" s="256">
        <v>181</v>
      </c>
      <c r="H575" s="261">
        <v>0</v>
      </c>
      <c r="I575" s="262">
        <f t="shared" ref="I575" si="66">H575*G575</f>
        <v>0</v>
      </c>
      <c r="J575" s="240"/>
    </row>
    <row r="576" spans="2:10" ht="13.2">
      <c r="B576" s="270">
        <v>103</v>
      </c>
      <c r="C576" s="263"/>
      <c r="D576" s="260" t="s">
        <v>544</v>
      </c>
      <c r="E576" s="254" t="s">
        <v>140</v>
      </c>
      <c r="F576" s="255" t="s">
        <v>2</v>
      </c>
      <c r="G576" s="256">
        <v>3</v>
      </c>
      <c r="H576" s="261">
        <v>0</v>
      </c>
      <c r="I576" s="262">
        <f t="shared" ref="I576" si="67">H576*G576</f>
        <v>0</v>
      </c>
      <c r="J576" s="240"/>
    </row>
    <row r="577" spans="2:10" ht="13.2">
      <c r="B577" s="270">
        <v>104</v>
      </c>
      <c r="C577" s="252" t="s">
        <v>183</v>
      </c>
      <c r="D577" s="260"/>
      <c r="E577" s="254" t="s">
        <v>76</v>
      </c>
      <c r="F577" s="255" t="s">
        <v>12</v>
      </c>
      <c r="G577" s="256" t="s">
        <v>12</v>
      </c>
      <c r="H577" s="256" t="s">
        <v>12</v>
      </c>
      <c r="I577" s="256" t="str">
        <f>IF(H577="x","x",G577*H577)</f>
        <v>x</v>
      </c>
      <c r="J577" s="240"/>
    </row>
    <row r="578" spans="2:10" ht="22.8">
      <c r="B578" s="270">
        <v>105</v>
      </c>
      <c r="C578" s="258"/>
      <c r="D578" s="260" t="s">
        <v>545</v>
      </c>
      <c r="E578" s="254" t="s">
        <v>164</v>
      </c>
      <c r="F578" s="255" t="s">
        <v>522</v>
      </c>
      <c r="G578" s="256">
        <v>772.3</v>
      </c>
      <c r="H578" s="261">
        <v>0</v>
      </c>
      <c r="I578" s="262">
        <f t="shared" ref="I578" si="68">H578*G578</f>
        <v>0</v>
      </c>
      <c r="J578" s="240"/>
    </row>
    <row r="579" spans="2:10" ht="22.8">
      <c r="B579" s="270">
        <v>106</v>
      </c>
      <c r="C579" s="258"/>
      <c r="D579" s="264" t="s">
        <v>546</v>
      </c>
      <c r="E579" s="254" t="s">
        <v>151</v>
      </c>
      <c r="F579" s="255" t="s">
        <v>3</v>
      </c>
      <c r="G579" s="256">
        <v>80</v>
      </c>
      <c r="H579" s="261">
        <v>0</v>
      </c>
      <c r="I579" s="262">
        <f t="shared" ref="I579" si="69">H579*G579</f>
        <v>0</v>
      </c>
      <c r="J579" s="240"/>
    </row>
    <row r="580" spans="2:10" ht="13.2">
      <c r="B580" s="270">
        <v>110</v>
      </c>
      <c r="C580" s="252" t="s">
        <v>211</v>
      </c>
      <c r="D580" s="260"/>
      <c r="E580" s="254" t="s">
        <v>77</v>
      </c>
      <c r="F580" s="255" t="s">
        <v>12</v>
      </c>
      <c r="G580" s="256" t="s">
        <v>12</v>
      </c>
      <c r="H580" s="256" t="s">
        <v>12</v>
      </c>
      <c r="I580" s="256" t="str">
        <f>IF(H580="x","x",G580*H580)</f>
        <v>x</v>
      </c>
      <c r="J580" s="240"/>
    </row>
    <row r="581" spans="2:10" ht="45.6">
      <c r="B581" s="270">
        <v>111</v>
      </c>
      <c r="C581" s="258"/>
      <c r="D581" s="260" t="s">
        <v>547</v>
      </c>
      <c r="E581" s="254" t="s">
        <v>135</v>
      </c>
      <c r="F581" s="255" t="s">
        <v>522</v>
      </c>
      <c r="G581" s="256">
        <v>523.29999999999995</v>
      </c>
      <c r="H581" s="261">
        <v>0</v>
      </c>
      <c r="I581" s="262">
        <f t="shared" ref="I581" si="70">H581*G581</f>
        <v>0</v>
      </c>
      <c r="J581" s="240"/>
    </row>
    <row r="582" spans="2:10" ht="13.2">
      <c r="B582" s="270">
        <v>112</v>
      </c>
      <c r="C582" s="252" t="s">
        <v>184</v>
      </c>
      <c r="D582" s="260"/>
      <c r="E582" s="254" t="s">
        <v>78</v>
      </c>
      <c r="F582" s="255" t="s">
        <v>12</v>
      </c>
      <c r="G582" s="256" t="s">
        <v>12</v>
      </c>
      <c r="H582" s="256" t="s">
        <v>12</v>
      </c>
      <c r="I582" s="256" t="str">
        <f>IF(H582="x","x",G582*H582)</f>
        <v>x</v>
      </c>
      <c r="J582" s="240"/>
    </row>
    <row r="583" spans="2:10" ht="34.200000000000003">
      <c r="B583" s="270">
        <v>113</v>
      </c>
      <c r="C583" s="263"/>
      <c r="D583" s="260" t="s">
        <v>548</v>
      </c>
      <c r="E583" s="254" t="s">
        <v>152</v>
      </c>
      <c r="F583" s="255" t="s">
        <v>3</v>
      </c>
      <c r="G583" s="256">
        <v>31</v>
      </c>
      <c r="H583" s="261">
        <v>0</v>
      </c>
      <c r="I583" s="262">
        <f t="shared" ref="I583" si="71">H583*G583</f>
        <v>0</v>
      </c>
      <c r="J583" s="240"/>
    </row>
    <row r="584" spans="2:10" ht="13.2">
      <c r="B584" s="270">
        <v>114</v>
      </c>
      <c r="C584" s="252" t="s">
        <v>212</v>
      </c>
      <c r="D584" s="260"/>
      <c r="E584" s="254" t="s">
        <v>79</v>
      </c>
      <c r="F584" s="255" t="s">
        <v>12</v>
      </c>
      <c r="G584" s="256" t="s">
        <v>12</v>
      </c>
      <c r="H584" s="256" t="s">
        <v>12</v>
      </c>
      <c r="I584" s="256" t="str">
        <f>IF(H584="x","x",G584*H584)</f>
        <v>x</v>
      </c>
      <c r="J584" s="240"/>
    </row>
    <row r="585" spans="2:10" ht="13.2">
      <c r="B585" s="270">
        <v>115</v>
      </c>
      <c r="C585" s="258"/>
      <c r="D585" s="260" t="s">
        <v>549</v>
      </c>
      <c r="E585" s="254" t="s">
        <v>80</v>
      </c>
      <c r="F585" s="255" t="s">
        <v>2</v>
      </c>
      <c r="G585" s="256">
        <v>1</v>
      </c>
      <c r="H585" s="261">
        <v>0</v>
      </c>
      <c r="I585" s="262">
        <f t="shared" ref="I585:I586" si="72">H585*G585</f>
        <v>0</v>
      </c>
      <c r="J585" s="240"/>
    </row>
    <row r="586" spans="2:10" ht="22.8">
      <c r="B586" s="270">
        <v>116</v>
      </c>
      <c r="C586" s="263"/>
      <c r="D586" s="260" t="s">
        <v>549</v>
      </c>
      <c r="E586" s="254" t="s">
        <v>136</v>
      </c>
      <c r="F586" s="255" t="s">
        <v>2</v>
      </c>
      <c r="G586" s="256">
        <v>20</v>
      </c>
      <c r="H586" s="261">
        <v>0</v>
      </c>
      <c r="I586" s="262">
        <f t="shared" si="72"/>
        <v>0</v>
      </c>
      <c r="J586" s="240"/>
    </row>
    <row r="587" spans="2:10" ht="13.2">
      <c r="B587" s="270">
        <v>117</v>
      </c>
      <c r="C587" s="252" t="s">
        <v>213</v>
      </c>
      <c r="D587" s="260"/>
      <c r="E587" s="254" t="s">
        <v>81</v>
      </c>
      <c r="F587" s="255" t="s">
        <v>12</v>
      </c>
      <c r="G587" s="256" t="s">
        <v>12</v>
      </c>
      <c r="H587" s="256" t="s">
        <v>12</v>
      </c>
      <c r="I587" s="256" t="str">
        <f>IF(H587="x","x",G587*H587)</f>
        <v>x</v>
      </c>
      <c r="J587" s="240"/>
    </row>
    <row r="588" spans="2:10" ht="13.2">
      <c r="B588" s="270">
        <v>118</v>
      </c>
      <c r="C588" s="263"/>
      <c r="D588" s="260" t="s">
        <v>550</v>
      </c>
      <c r="E588" s="254" t="s">
        <v>174</v>
      </c>
      <c r="F588" s="255" t="s">
        <v>522</v>
      </c>
      <c r="G588" s="256">
        <v>222</v>
      </c>
      <c r="H588" s="261">
        <v>0</v>
      </c>
      <c r="I588" s="262">
        <f t="shared" ref="I588" si="73">H588*G588</f>
        <v>0</v>
      </c>
      <c r="J588" s="240"/>
    </row>
    <row r="589" spans="2:10" ht="13.2">
      <c r="B589" s="270">
        <v>119</v>
      </c>
      <c r="C589" s="252" t="s">
        <v>333</v>
      </c>
      <c r="D589" s="260"/>
      <c r="E589" s="254" t="s">
        <v>334</v>
      </c>
      <c r="F589" s="255" t="s">
        <v>12</v>
      </c>
      <c r="G589" s="256" t="s">
        <v>12</v>
      </c>
      <c r="H589" s="256" t="s">
        <v>12</v>
      </c>
      <c r="I589" s="256" t="str">
        <f>IF(H589="x","x",G589*H589)</f>
        <v>x</v>
      </c>
      <c r="J589" s="240"/>
    </row>
    <row r="590" spans="2:10" ht="13.2">
      <c r="B590" s="270">
        <v>120</v>
      </c>
      <c r="C590" s="258"/>
      <c r="D590" s="359" t="s">
        <v>551</v>
      </c>
      <c r="E590" s="254" t="s">
        <v>336</v>
      </c>
      <c r="F590" s="255" t="s">
        <v>2</v>
      </c>
      <c r="G590" s="256">
        <v>4</v>
      </c>
      <c r="H590" s="261">
        <v>0</v>
      </c>
      <c r="I590" s="262">
        <f t="shared" ref="I590:I591" si="74">H590*G590</f>
        <v>0</v>
      </c>
      <c r="J590" s="240"/>
    </row>
    <row r="591" spans="2:10" ht="13.2">
      <c r="B591" s="270">
        <v>121</v>
      </c>
      <c r="C591" s="263"/>
      <c r="D591" s="360"/>
      <c r="E591" s="274" t="s">
        <v>552</v>
      </c>
      <c r="F591" s="255" t="s">
        <v>3</v>
      </c>
      <c r="G591" s="275">
        <v>695</v>
      </c>
      <c r="H591" s="261">
        <v>0</v>
      </c>
      <c r="I591" s="262">
        <f t="shared" si="74"/>
        <v>0</v>
      </c>
      <c r="J591" s="240"/>
    </row>
    <row r="592" spans="2:10" ht="13.2">
      <c r="B592" s="270">
        <v>122</v>
      </c>
      <c r="C592" s="252" t="s">
        <v>214</v>
      </c>
      <c r="D592" s="260"/>
      <c r="E592" s="254" t="s">
        <v>313</v>
      </c>
      <c r="F592" s="255" t="s">
        <v>12</v>
      </c>
      <c r="G592" s="256" t="s">
        <v>12</v>
      </c>
      <c r="H592" s="256" t="s">
        <v>12</v>
      </c>
      <c r="I592" s="256" t="str">
        <f>IF(H592="x","x",G592*H592)</f>
        <v>x</v>
      </c>
      <c r="J592" s="240"/>
    </row>
    <row r="593" spans="2:10" ht="13.2">
      <c r="B593" s="270">
        <v>123</v>
      </c>
      <c r="C593" s="263"/>
      <c r="D593" s="260" t="s">
        <v>498</v>
      </c>
      <c r="E593" s="254" t="s">
        <v>314</v>
      </c>
      <c r="F593" s="255" t="s">
        <v>3</v>
      </c>
      <c r="G593" s="256">
        <v>30</v>
      </c>
      <c r="H593" s="261">
        <v>0</v>
      </c>
      <c r="I593" s="262">
        <f t="shared" ref="I593" si="75">H593*G593</f>
        <v>0</v>
      </c>
      <c r="J593" s="240"/>
    </row>
    <row r="594" spans="2:10" ht="13.8">
      <c r="B594"/>
      <c r="C594"/>
      <c r="D594"/>
      <c r="E594"/>
      <c r="F594"/>
      <c r="G594" s="265"/>
      <c r="H594" s="209" t="s">
        <v>553</v>
      </c>
      <c r="I594" s="209">
        <f>I593+I591+I590+I588+I586+I585+I583+I581+I579+I578+I576+I575+I573+I569+I568+I564+I562+I558+I557+I556+I551+I550+I549+I547+I543+I541+I539+I535+I534+I530+I528+I526+I524+I522+I520+I519+I517+I515+I511+I510+I509+I508+I507+I506+I505</f>
        <v>0</v>
      </c>
      <c r="J594" s="240"/>
    </row>
  </sheetData>
  <sheetProtection selectLockedCells="1" selectUnlockedCells="1"/>
  <mergeCells count="72">
    <mergeCell ref="C1:I1"/>
    <mergeCell ref="C130:I130"/>
    <mergeCell ref="C223:E223"/>
    <mergeCell ref="C224:I224"/>
    <mergeCell ref="C343:E343"/>
    <mergeCell ref="C344:I344"/>
    <mergeCell ref="C466:E466"/>
    <mergeCell ref="C129:E129"/>
    <mergeCell ref="E486:I486"/>
    <mergeCell ref="E473:I473"/>
    <mergeCell ref="C474:D474"/>
    <mergeCell ref="E474:I474"/>
    <mergeCell ref="E478:I478"/>
    <mergeCell ref="C479:D479"/>
    <mergeCell ref="E479:I479"/>
    <mergeCell ref="B467:I467"/>
    <mergeCell ref="I468:I469"/>
    <mergeCell ref="E471:I471"/>
    <mergeCell ref="C472:D472"/>
    <mergeCell ref="E472:I472"/>
    <mergeCell ref="C487:D487"/>
    <mergeCell ref="E487:I487"/>
    <mergeCell ref="E490:I490"/>
    <mergeCell ref="C491:D491"/>
    <mergeCell ref="E491:I491"/>
    <mergeCell ref="F468:F469"/>
    <mergeCell ref="G468:G469"/>
    <mergeCell ref="H468:H469"/>
    <mergeCell ref="B468:B469"/>
    <mergeCell ref="C468:C469"/>
    <mergeCell ref="D468:D469"/>
    <mergeCell ref="E468:E469"/>
    <mergeCell ref="E494:I494"/>
    <mergeCell ref="C495:D495"/>
    <mergeCell ref="E495:I495"/>
    <mergeCell ref="C498:C499"/>
    <mergeCell ref="D498:D499"/>
    <mergeCell ref="E498:E499"/>
    <mergeCell ref="F498:F499"/>
    <mergeCell ref="G498:G499"/>
    <mergeCell ref="H498:H499"/>
    <mergeCell ref="I498:I499"/>
    <mergeCell ref="E531:I531"/>
    <mergeCell ref="C532:D532"/>
    <mergeCell ref="E532:I532"/>
    <mergeCell ref="E536:I536"/>
    <mergeCell ref="C537:D537"/>
    <mergeCell ref="E537:I537"/>
    <mergeCell ref="E544:I544"/>
    <mergeCell ref="C545:D545"/>
    <mergeCell ref="E545:I545"/>
    <mergeCell ref="E552:I552"/>
    <mergeCell ref="C553:D553"/>
    <mergeCell ref="E553:I553"/>
    <mergeCell ref="E559:I559"/>
    <mergeCell ref="C560:D560"/>
    <mergeCell ref="E560:I560"/>
    <mergeCell ref="E565:I565"/>
    <mergeCell ref="C566:D566"/>
    <mergeCell ref="E566:I566"/>
    <mergeCell ref="E570:I570"/>
    <mergeCell ref="C571:D571"/>
    <mergeCell ref="E571:I571"/>
    <mergeCell ref="D590:D591"/>
    <mergeCell ref="B497:I497"/>
    <mergeCell ref="B498:B499"/>
    <mergeCell ref="E501:I501"/>
    <mergeCell ref="C502:D502"/>
    <mergeCell ref="E502:I502"/>
    <mergeCell ref="E512:I512"/>
    <mergeCell ref="C513:D513"/>
    <mergeCell ref="E513:I513"/>
  </mergeCells>
  <conditionalFormatting sqref="H7:H15">
    <cfRule type="cellIs" dxfId="156" priority="315" stopIfTrue="1" operator="equal">
      <formula>0</formula>
    </cfRule>
  </conditionalFormatting>
  <conditionalFormatting sqref="H20">
    <cfRule type="cellIs" dxfId="155" priority="313" stopIfTrue="1" operator="equal">
      <formula>0</formula>
    </cfRule>
  </conditionalFormatting>
  <conditionalFormatting sqref="H22:H24">
    <cfRule type="cellIs" dxfId="154" priority="311" stopIfTrue="1" operator="equal">
      <formula>0</formula>
    </cfRule>
  </conditionalFormatting>
  <conditionalFormatting sqref="H26">
    <cfRule type="cellIs" dxfId="153" priority="309" stopIfTrue="1" operator="equal">
      <formula>0</formula>
    </cfRule>
  </conditionalFormatting>
  <conditionalFormatting sqref="H28">
    <cfRule type="cellIs" dxfId="152" priority="307" stopIfTrue="1" operator="equal">
      <formula>0</formula>
    </cfRule>
  </conditionalFormatting>
  <conditionalFormatting sqref="H30">
    <cfRule type="cellIs" dxfId="151" priority="305" stopIfTrue="1" operator="equal">
      <formula>0</formula>
    </cfRule>
  </conditionalFormatting>
  <conditionalFormatting sqref="H32">
    <cfRule type="cellIs" dxfId="150" priority="303" stopIfTrue="1" operator="equal">
      <formula>0</formula>
    </cfRule>
  </conditionalFormatting>
  <conditionalFormatting sqref="H34">
    <cfRule type="cellIs" dxfId="149" priority="301" stopIfTrue="1" operator="equal">
      <formula>0</formula>
    </cfRule>
  </conditionalFormatting>
  <conditionalFormatting sqref="H36:H37">
    <cfRule type="cellIs" dxfId="148" priority="299" stopIfTrue="1" operator="equal">
      <formula>0</formula>
    </cfRule>
  </conditionalFormatting>
  <conditionalFormatting sqref="H40:H41">
    <cfRule type="cellIs" dxfId="147" priority="297" stopIfTrue="1" operator="equal">
      <formula>0</formula>
    </cfRule>
  </conditionalFormatting>
  <conditionalFormatting sqref="H44">
    <cfRule type="cellIs" dxfId="146" priority="295" stopIfTrue="1" operator="equal">
      <formula>0</formula>
    </cfRule>
  </conditionalFormatting>
  <conditionalFormatting sqref="H47">
    <cfRule type="cellIs" dxfId="145" priority="293" stopIfTrue="1" operator="equal">
      <formula>0</formula>
    </cfRule>
  </conditionalFormatting>
  <conditionalFormatting sqref="H52:H53">
    <cfRule type="cellIs" dxfId="144" priority="289" stopIfTrue="1" operator="equal">
      <formula>0</formula>
    </cfRule>
  </conditionalFormatting>
  <conditionalFormatting sqref="H55">
    <cfRule type="cellIs" dxfId="143" priority="287" stopIfTrue="1" operator="equal">
      <formula>0</formula>
    </cfRule>
  </conditionalFormatting>
  <conditionalFormatting sqref="H60:H61">
    <cfRule type="cellIs" dxfId="142" priority="281" stopIfTrue="1" operator="equal">
      <formula>0</formula>
    </cfRule>
  </conditionalFormatting>
  <conditionalFormatting sqref="H63:H64">
    <cfRule type="cellIs" dxfId="141" priority="279" stopIfTrue="1" operator="equal">
      <formula>0</formula>
    </cfRule>
  </conditionalFormatting>
  <conditionalFormatting sqref="H66">
    <cfRule type="cellIs" dxfId="140" priority="277" stopIfTrue="1" operator="equal">
      <formula>0</formula>
    </cfRule>
  </conditionalFormatting>
  <conditionalFormatting sqref="H68">
    <cfRule type="cellIs" dxfId="139" priority="275" stopIfTrue="1" operator="equal">
      <formula>0</formula>
    </cfRule>
  </conditionalFormatting>
  <conditionalFormatting sqref="H73">
    <cfRule type="cellIs" dxfId="138" priority="273" stopIfTrue="1" operator="equal">
      <formula>0</formula>
    </cfRule>
  </conditionalFormatting>
  <conditionalFormatting sqref="H75:H76">
    <cfRule type="cellIs" dxfId="137" priority="271" stopIfTrue="1" operator="equal">
      <formula>0</formula>
    </cfRule>
  </conditionalFormatting>
  <conditionalFormatting sqref="H82:H84">
    <cfRule type="cellIs" dxfId="136" priority="269" stopIfTrue="1" operator="equal">
      <formula>0</formula>
    </cfRule>
  </conditionalFormatting>
  <conditionalFormatting sqref="H89">
    <cfRule type="cellIs" dxfId="135" priority="267" stopIfTrue="1" operator="equal">
      <formula>0</formula>
    </cfRule>
  </conditionalFormatting>
  <conditionalFormatting sqref="H91">
    <cfRule type="cellIs" dxfId="134" priority="265" stopIfTrue="1" operator="equal">
      <formula>0</formula>
    </cfRule>
  </conditionalFormatting>
  <conditionalFormatting sqref="H96:H97">
    <cfRule type="cellIs" dxfId="133" priority="263" stopIfTrue="1" operator="equal">
      <formula>0</formula>
    </cfRule>
  </conditionalFormatting>
  <conditionalFormatting sqref="H102">
    <cfRule type="cellIs" dxfId="132" priority="261" stopIfTrue="1" operator="equal">
      <formula>0</formula>
    </cfRule>
  </conditionalFormatting>
  <conditionalFormatting sqref="H104:H105">
    <cfRule type="cellIs" dxfId="131" priority="259" stopIfTrue="1" operator="equal">
      <formula>0</formula>
    </cfRule>
  </conditionalFormatting>
  <conditionalFormatting sqref="H107:H108">
    <cfRule type="cellIs" dxfId="130" priority="257" stopIfTrue="1" operator="equal">
      <formula>0</formula>
    </cfRule>
  </conditionalFormatting>
  <conditionalFormatting sqref="H110:H111">
    <cfRule type="cellIs" dxfId="129" priority="251" stopIfTrue="1" operator="equal">
      <formula>0</formula>
    </cfRule>
  </conditionalFormatting>
  <conditionalFormatting sqref="H113">
    <cfRule type="cellIs" dxfId="128" priority="249" stopIfTrue="1" operator="equal">
      <formula>0</formula>
    </cfRule>
  </conditionalFormatting>
  <conditionalFormatting sqref="H115:H116">
    <cfRule type="cellIs" dxfId="127" priority="247" stopIfTrue="1" operator="equal">
      <formula>0</formula>
    </cfRule>
  </conditionalFormatting>
  <conditionalFormatting sqref="H118:H119">
    <cfRule type="cellIs" dxfId="126" priority="245" stopIfTrue="1" operator="equal">
      <formula>0</formula>
    </cfRule>
  </conditionalFormatting>
  <conditionalFormatting sqref="H121">
    <cfRule type="cellIs" dxfId="125" priority="243" stopIfTrue="1" operator="equal">
      <formula>0</formula>
    </cfRule>
  </conditionalFormatting>
  <conditionalFormatting sqref="H123:H124">
    <cfRule type="cellIs" dxfId="124" priority="239" stopIfTrue="1" operator="equal">
      <formula>0</formula>
    </cfRule>
  </conditionalFormatting>
  <conditionalFormatting sqref="H126">
    <cfRule type="cellIs" dxfId="123" priority="237" stopIfTrue="1" operator="equal">
      <formula>0</formula>
    </cfRule>
  </conditionalFormatting>
  <conditionalFormatting sqref="H136:H139">
    <cfRule type="cellIs" dxfId="122" priority="227" stopIfTrue="1" operator="equal">
      <formula>0</formula>
    </cfRule>
  </conditionalFormatting>
  <conditionalFormatting sqref="H144">
    <cfRule type="cellIs" dxfId="121" priority="225" stopIfTrue="1" operator="equal">
      <formula>0</formula>
    </cfRule>
  </conditionalFormatting>
  <conditionalFormatting sqref="H146:H147">
    <cfRule type="cellIs" dxfId="120" priority="223" stopIfTrue="1" operator="equal">
      <formula>0</formula>
    </cfRule>
  </conditionalFormatting>
  <conditionalFormatting sqref="H149">
    <cfRule type="cellIs" dxfId="119" priority="221" stopIfTrue="1" operator="equal">
      <formula>0</formula>
    </cfRule>
  </conditionalFormatting>
  <conditionalFormatting sqref="H151">
    <cfRule type="cellIs" dxfId="118" priority="219" stopIfTrue="1" operator="equal">
      <formula>0</formula>
    </cfRule>
  </conditionalFormatting>
  <conditionalFormatting sqref="H153">
    <cfRule type="cellIs" dxfId="117" priority="217" stopIfTrue="1" operator="equal">
      <formula>0</formula>
    </cfRule>
  </conditionalFormatting>
  <conditionalFormatting sqref="H156:H157">
    <cfRule type="cellIs" dxfId="116" priority="215" stopIfTrue="1" operator="equal">
      <formula>0</formula>
    </cfRule>
  </conditionalFormatting>
  <conditionalFormatting sqref="H162:H163">
    <cfRule type="cellIs" dxfId="115" priority="213" stopIfTrue="1" operator="equal">
      <formula>0</formula>
    </cfRule>
  </conditionalFormatting>
  <conditionalFormatting sqref="H168">
    <cfRule type="cellIs" dxfId="114" priority="211" stopIfTrue="1" operator="equal">
      <formula>0</formula>
    </cfRule>
  </conditionalFormatting>
  <conditionalFormatting sqref="H170">
    <cfRule type="cellIs" dxfId="113" priority="209" stopIfTrue="1" operator="equal">
      <formula>0</formula>
    </cfRule>
  </conditionalFormatting>
  <conditionalFormatting sqref="H172">
    <cfRule type="cellIs" dxfId="112" priority="207" stopIfTrue="1" operator="equal">
      <formula>0</formula>
    </cfRule>
  </conditionalFormatting>
  <conditionalFormatting sqref="H174">
    <cfRule type="cellIs" dxfId="111" priority="205" stopIfTrue="1" operator="equal">
      <formula>0</formula>
    </cfRule>
  </conditionalFormatting>
  <conditionalFormatting sqref="H179">
    <cfRule type="cellIs" dxfId="110" priority="203" stopIfTrue="1" operator="equal">
      <formula>0</formula>
    </cfRule>
  </conditionalFormatting>
  <conditionalFormatting sqref="H181:H184">
    <cfRule type="cellIs" dxfId="109" priority="201" stopIfTrue="1" operator="equal">
      <formula>0</formula>
    </cfRule>
  </conditionalFormatting>
  <conditionalFormatting sqref="H190:H192">
    <cfRule type="cellIs" dxfId="108" priority="199" stopIfTrue="1" operator="equal">
      <formula>0</formula>
    </cfRule>
  </conditionalFormatting>
  <conditionalFormatting sqref="H197">
    <cfRule type="cellIs" dxfId="107" priority="197" stopIfTrue="1" operator="equal">
      <formula>0</formula>
    </cfRule>
  </conditionalFormatting>
  <conditionalFormatting sqref="H199">
    <cfRule type="cellIs" dxfId="106" priority="195" stopIfTrue="1" operator="equal">
      <formula>0</formula>
    </cfRule>
  </conditionalFormatting>
  <conditionalFormatting sqref="H204">
    <cfRule type="cellIs" dxfId="105" priority="193" stopIfTrue="1" operator="equal">
      <formula>0</formula>
    </cfRule>
  </conditionalFormatting>
  <conditionalFormatting sqref="H206:H207">
    <cfRule type="cellIs" dxfId="104" priority="191" stopIfTrue="1" operator="equal">
      <formula>0</formula>
    </cfRule>
  </conditionalFormatting>
  <conditionalFormatting sqref="H209:H210">
    <cfRule type="cellIs" dxfId="103" priority="189" stopIfTrue="1" operator="equal">
      <formula>0</formula>
    </cfRule>
  </conditionalFormatting>
  <conditionalFormatting sqref="H212">
    <cfRule type="cellIs" dxfId="102" priority="185" stopIfTrue="1" operator="equal">
      <formula>0</formula>
    </cfRule>
  </conditionalFormatting>
  <conditionalFormatting sqref="H214">
    <cfRule type="cellIs" dxfId="101" priority="183" stopIfTrue="1" operator="equal">
      <formula>0</formula>
    </cfRule>
  </conditionalFormatting>
  <conditionalFormatting sqref="H216:H217">
    <cfRule type="cellIs" dxfId="100" priority="181" stopIfTrue="1" operator="equal">
      <formula>0</formula>
    </cfRule>
  </conditionalFormatting>
  <conditionalFormatting sqref="H219">
    <cfRule type="cellIs" dxfId="99" priority="179" stopIfTrue="1" operator="equal">
      <formula>0</formula>
    </cfRule>
  </conditionalFormatting>
  <conditionalFormatting sqref="H221">
    <cfRule type="cellIs" dxfId="98" priority="177" stopIfTrue="1" operator="equal">
      <formula>0</formula>
    </cfRule>
  </conditionalFormatting>
  <conditionalFormatting sqref="H230:H236">
    <cfRule type="cellIs" dxfId="97" priority="172" stopIfTrue="1" operator="equal">
      <formula>0</formula>
    </cfRule>
  </conditionalFormatting>
  <conditionalFormatting sqref="H241">
    <cfRule type="cellIs" dxfId="96" priority="170" stopIfTrue="1" operator="equal">
      <formula>0</formula>
    </cfRule>
  </conditionalFormatting>
  <conditionalFormatting sqref="H243:H244">
    <cfRule type="cellIs" dxfId="95" priority="168" stopIfTrue="1" operator="equal">
      <formula>0</formula>
    </cfRule>
  </conditionalFormatting>
  <conditionalFormatting sqref="H246">
    <cfRule type="cellIs" dxfId="94" priority="166" stopIfTrue="1" operator="equal">
      <formula>0</formula>
    </cfRule>
  </conditionalFormatting>
  <conditionalFormatting sqref="H248">
    <cfRule type="cellIs" dxfId="93" priority="164" stopIfTrue="1" operator="equal">
      <formula>0</formula>
    </cfRule>
  </conditionalFormatting>
  <conditionalFormatting sqref="H250">
    <cfRule type="cellIs" dxfId="92" priority="162" stopIfTrue="1" operator="equal">
      <formula>0</formula>
    </cfRule>
  </conditionalFormatting>
  <conditionalFormatting sqref="H252">
    <cfRule type="cellIs" dxfId="91" priority="160" stopIfTrue="1" operator="equal">
      <formula>0</formula>
    </cfRule>
  </conditionalFormatting>
  <conditionalFormatting sqref="H255">
    <cfRule type="cellIs" dxfId="90" priority="158" stopIfTrue="1" operator="equal">
      <formula>0</formula>
    </cfRule>
  </conditionalFormatting>
  <conditionalFormatting sqref="H258">
    <cfRule type="cellIs" dxfId="89" priority="156" stopIfTrue="1" operator="equal">
      <formula>0</formula>
    </cfRule>
  </conditionalFormatting>
  <conditionalFormatting sqref="H263:H264">
    <cfRule type="cellIs" dxfId="88" priority="154" stopIfTrue="1" operator="equal">
      <formula>0</formula>
    </cfRule>
  </conditionalFormatting>
  <conditionalFormatting sqref="H267">
    <cfRule type="cellIs" dxfId="87" priority="152" stopIfTrue="1" operator="equal">
      <formula>0</formula>
    </cfRule>
  </conditionalFormatting>
  <conditionalFormatting sqref="H272:H273">
    <cfRule type="cellIs" dxfId="86" priority="150" stopIfTrue="1" operator="equal">
      <formula>0</formula>
    </cfRule>
  </conditionalFormatting>
  <conditionalFormatting sqref="H275:H276">
    <cfRule type="cellIs" dxfId="85" priority="148" stopIfTrue="1" operator="equal">
      <formula>0</formula>
    </cfRule>
  </conditionalFormatting>
  <conditionalFormatting sqref="H278">
    <cfRule type="cellIs" dxfId="84" priority="146" stopIfTrue="1" operator="equal">
      <formula>0</formula>
    </cfRule>
  </conditionalFormatting>
  <conditionalFormatting sqref="H280">
    <cfRule type="cellIs" dxfId="83" priority="144" stopIfTrue="1" operator="equal">
      <formula>0</formula>
    </cfRule>
  </conditionalFormatting>
  <conditionalFormatting sqref="H285">
    <cfRule type="cellIs" dxfId="82" priority="142" stopIfTrue="1" operator="equal">
      <formula>0</formula>
    </cfRule>
  </conditionalFormatting>
  <conditionalFormatting sqref="H287:H290">
    <cfRule type="cellIs" dxfId="81" priority="140" stopIfTrue="1" operator="equal">
      <formula>0</formula>
    </cfRule>
  </conditionalFormatting>
  <conditionalFormatting sqref="H296:H298">
    <cfRule type="cellIs" dxfId="80" priority="138" stopIfTrue="1" operator="equal">
      <formula>0</formula>
    </cfRule>
  </conditionalFormatting>
  <conditionalFormatting sqref="H303">
    <cfRule type="cellIs" dxfId="79" priority="136" stopIfTrue="1" operator="equal">
      <formula>0</formula>
    </cfRule>
  </conditionalFormatting>
  <conditionalFormatting sqref="H305:H306">
    <cfRule type="cellIs" dxfId="78" priority="134" stopIfTrue="1" operator="equal">
      <formula>0</formula>
    </cfRule>
  </conditionalFormatting>
  <conditionalFormatting sqref="H311:H312">
    <cfRule type="cellIs" dxfId="77" priority="132" stopIfTrue="1" operator="equal">
      <formula>0</formula>
    </cfRule>
  </conditionalFormatting>
  <conditionalFormatting sqref="H317">
    <cfRule type="cellIs" dxfId="76" priority="130" stopIfTrue="1" operator="equal">
      <formula>0</formula>
    </cfRule>
  </conditionalFormatting>
  <conditionalFormatting sqref="H319">
    <cfRule type="cellIs" dxfId="75" priority="128" stopIfTrue="1" operator="equal">
      <formula>0</formula>
    </cfRule>
  </conditionalFormatting>
  <conditionalFormatting sqref="H321:H322">
    <cfRule type="cellIs" dxfId="74" priority="126" stopIfTrue="1" operator="equal">
      <formula>0</formula>
    </cfRule>
  </conditionalFormatting>
  <conditionalFormatting sqref="H324:H325">
    <cfRule type="cellIs" dxfId="73" priority="122" stopIfTrue="1" operator="equal">
      <formula>0</formula>
    </cfRule>
  </conditionalFormatting>
  <conditionalFormatting sqref="H327">
    <cfRule type="cellIs" dxfId="72" priority="120" stopIfTrue="1" operator="equal">
      <formula>0</formula>
    </cfRule>
  </conditionalFormatting>
  <conditionalFormatting sqref="H329">
    <cfRule type="cellIs" dxfId="71" priority="118" stopIfTrue="1" operator="equal">
      <formula>0</formula>
    </cfRule>
  </conditionalFormatting>
  <conditionalFormatting sqref="H331:H332">
    <cfRule type="cellIs" dxfId="70" priority="116" stopIfTrue="1" operator="equal">
      <formula>0</formula>
    </cfRule>
  </conditionalFormatting>
  <conditionalFormatting sqref="H334">
    <cfRule type="cellIs" dxfId="69" priority="114" stopIfTrue="1" operator="equal">
      <formula>0</formula>
    </cfRule>
  </conditionalFormatting>
  <conditionalFormatting sqref="H336:H338">
    <cfRule type="cellIs" dxfId="68" priority="112" stopIfTrue="1" operator="equal">
      <formula>0</formula>
    </cfRule>
  </conditionalFormatting>
  <conditionalFormatting sqref="H340">
    <cfRule type="cellIs" dxfId="67" priority="110" stopIfTrue="1" operator="equal">
      <formula>0</formula>
    </cfRule>
  </conditionalFormatting>
  <conditionalFormatting sqref="H350:H356">
    <cfRule type="cellIs" dxfId="66" priority="102" stopIfTrue="1" operator="equal">
      <formula>0</formula>
    </cfRule>
  </conditionalFormatting>
  <conditionalFormatting sqref="H361">
    <cfRule type="cellIs" dxfId="65" priority="100" stopIfTrue="1" operator="equal">
      <formula>0</formula>
    </cfRule>
  </conditionalFormatting>
  <conditionalFormatting sqref="H363:H365">
    <cfRule type="cellIs" dxfId="64" priority="98" stopIfTrue="1" operator="equal">
      <formula>0</formula>
    </cfRule>
  </conditionalFormatting>
  <conditionalFormatting sqref="H367">
    <cfRule type="cellIs" dxfId="63" priority="96" stopIfTrue="1" operator="equal">
      <formula>0</formula>
    </cfRule>
  </conditionalFormatting>
  <conditionalFormatting sqref="H369">
    <cfRule type="cellIs" dxfId="62" priority="94" stopIfTrue="1" operator="equal">
      <formula>0</formula>
    </cfRule>
  </conditionalFormatting>
  <conditionalFormatting sqref="H371">
    <cfRule type="cellIs" dxfId="61" priority="92" stopIfTrue="1" operator="equal">
      <formula>0</formula>
    </cfRule>
  </conditionalFormatting>
  <conditionalFormatting sqref="H373">
    <cfRule type="cellIs" dxfId="60" priority="90" stopIfTrue="1" operator="equal">
      <formula>0</formula>
    </cfRule>
  </conditionalFormatting>
  <conditionalFormatting sqref="H375">
    <cfRule type="cellIs" dxfId="59" priority="88" stopIfTrue="1" operator="equal">
      <formula>0</formula>
    </cfRule>
  </conditionalFormatting>
  <conditionalFormatting sqref="H378:H379">
    <cfRule type="cellIs" dxfId="58" priority="86" stopIfTrue="1" operator="equal">
      <formula>0</formula>
    </cfRule>
  </conditionalFormatting>
  <conditionalFormatting sqref="H382">
    <cfRule type="cellIs" dxfId="57" priority="1" stopIfTrue="1" operator="equal">
      <formula>0</formula>
    </cfRule>
  </conditionalFormatting>
  <conditionalFormatting sqref="H385">
    <cfRule type="cellIs" dxfId="56" priority="84" stopIfTrue="1" operator="equal">
      <formula>0</formula>
    </cfRule>
  </conditionalFormatting>
  <conditionalFormatting sqref="H390:H391">
    <cfRule type="cellIs" dxfId="55" priority="82" stopIfTrue="1" operator="equal">
      <formula>0</formula>
    </cfRule>
  </conditionalFormatting>
  <conditionalFormatting sqref="H393">
    <cfRule type="cellIs" dxfId="54" priority="80" stopIfTrue="1" operator="equal">
      <formula>0</formula>
    </cfRule>
  </conditionalFormatting>
  <conditionalFormatting sqref="H398:H399">
    <cfRule type="cellIs" dxfId="53" priority="78" stopIfTrue="1" operator="equal">
      <formula>0</formula>
    </cfRule>
  </conditionalFormatting>
  <conditionalFormatting sqref="H401:H402">
    <cfRule type="cellIs" dxfId="52" priority="76" stopIfTrue="1" operator="equal">
      <formula>0</formula>
    </cfRule>
  </conditionalFormatting>
  <conditionalFormatting sqref="H404">
    <cfRule type="cellIs" dxfId="51" priority="74" stopIfTrue="1" operator="equal">
      <formula>0</formula>
    </cfRule>
  </conditionalFormatting>
  <conditionalFormatting sqref="H406">
    <cfRule type="cellIs" dxfId="50" priority="72" stopIfTrue="1" operator="equal">
      <formula>0</formula>
    </cfRule>
  </conditionalFormatting>
  <conditionalFormatting sqref="H411">
    <cfRule type="cellIs" dxfId="49" priority="70" stopIfTrue="1" operator="equal">
      <formula>0</formula>
    </cfRule>
  </conditionalFormatting>
  <conditionalFormatting sqref="H413:H416">
    <cfRule type="cellIs" dxfId="48" priority="68" stopIfTrue="1" operator="equal">
      <formula>0</formula>
    </cfRule>
  </conditionalFormatting>
  <conditionalFormatting sqref="H422:H424">
    <cfRule type="cellIs" dxfId="47" priority="66" stopIfTrue="1" operator="equal">
      <formula>0</formula>
    </cfRule>
  </conditionalFormatting>
  <conditionalFormatting sqref="H429">
    <cfRule type="cellIs" dxfId="46" priority="64" stopIfTrue="1" operator="equal">
      <formula>0</formula>
    </cfRule>
  </conditionalFormatting>
  <conditionalFormatting sqref="H431">
    <cfRule type="cellIs" dxfId="45" priority="62" stopIfTrue="1" operator="equal">
      <formula>0</formula>
    </cfRule>
  </conditionalFormatting>
  <conditionalFormatting sqref="H436">
    <cfRule type="cellIs" dxfId="44" priority="60" stopIfTrue="1" operator="equal">
      <formula>0</formula>
    </cfRule>
  </conditionalFormatting>
  <conditionalFormatting sqref="H441">
    <cfRule type="cellIs" dxfId="43" priority="58" stopIfTrue="1" operator="equal">
      <formula>0</formula>
    </cfRule>
  </conditionalFormatting>
  <conditionalFormatting sqref="H443:H444">
    <cfRule type="cellIs" dxfId="42" priority="56" stopIfTrue="1" operator="equal">
      <formula>0</formula>
    </cfRule>
  </conditionalFormatting>
  <conditionalFormatting sqref="H446:H448">
    <cfRule type="cellIs" dxfId="41" priority="54" stopIfTrue="1" operator="equal">
      <formula>0</formula>
    </cfRule>
  </conditionalFormatting>
  <conditionalFormatting sqref="H450:H451">
    <cfRule type="cellIs" dxfId="40" priority="50" stopIfTrue="1" operator="equal">
      <formula>0</formula>
    </cfRule>
  </conditionalFormatting>
  <conditionalFormatting sqref="H453">
    <cfRule type="cellIs" dxfId="39" priority="48" stopIfTrue="1" operator="equal">
      <formula>0</formula>
    </cfRule>
  </conditionalFormatting>
  <conditionalFormatting sqref="H455:H457">
    <cfRule type="cellIs" dxfId="38" priority="46" stopIfTrue="1" operator="equal">
      <formula>0</formula>
    </cfRule>
  </conditionalFormatting>
  <conditionalFormatting sqref="H459:H460">
    <cfRule type="cellIs" dxfId="37" priority="44" stopIfTrue="1" operator="equal">
      <formula>0</formula>
    </cfRule>
  </conditionalFormatting>
  <conditionalFormatting sqref="H462">
    <cfRule type="cellIs" dxfId="36" priority="42" stopIfTrue="1" operator="equal">
      <formula>0</formula>
    </cfRule>
  </conditionalFormatting>
  <conditionalFormatting sqref="H464">
    <cfRule type="cellIs" dxfId="35" priority="40" stopIfTrue="1" operator="equal">
      <formula>0</formula>
    </cfRule>
  </conditionalFormatting>
  <conditionalFormatting sqref="H477">
    <cfRule type="cellIs" dxfId="34" priority="38" stopIfTrue="1" operator="equal">
      <formula>0</formula>
    </cfRule>
  </conditionalFormatting>
  <conditionalFormatting sqref="H481">
    <cfRule type="cellIs" dxfId="33" priority="37" stopIfTrue="1" operator="equal">
      <formula>0</formula>
    </cfRule>
  </conditionalFormatting>
  <conditionalFormatting sqref="H483">
    <cfRule type="cellIs" dxfId="32" priority="36" stopIfTrue="1" operator="equal">
      <formula>0</formula>
    </cfRule>
  </conditionalFormatting>
  <conditionalFormatting sqref="H485">
    <cfRule type="cellIs" dxfId="31" priority="35" stopIfTrue="1" operator="equal">
      <formula>0</formula>
    </cfRule>
  </conditionalFormatting>
  <conditionalFormatting sqref="H489">
    <cfRule type="cellIs" dxfId="30" priority="34" stopIfTrue="1" operator="equal">
      <formula>0</formula>
    </cfRule>
  </conditionalFormatting>
  <conditionalFormatting sqref="H493">
    <cfRule type="cellIs" dxfId="29" priority="33" stopIfTrue="1" operator="equal">
      <formula>0</formula>
    </cfRule>
  </conditionalFormatting>
  <conditionalFormatting sqref="H505:H511">
    <cfRule type="cellIs" dxfId="28" priority="30" stopIfTrue="1" operator="equal">
      <formula>0</formula>
    </cfRule>
  </conditionalFormatting>
  <conditionalFormatting sqref="H515">
    <cfRule type="cellIs" dxfId="27" priority="29" stopIfTrue="1" operator="equal">
      <formula>0</formula>
    </cfRule>
  </conditionalFormatting>
  <conditionalFormatting sqref="H517">
    <cfRule type="cellIs" dxfId="26" priority="28" stopIfTrue="1" operator="equal">
      <formula>0</formula>
    </cfRule>
  </conditionalFormatting>
  <conditionalFormatting sqref="H519:H520">
    <cfRule type="cellIs" dxfId="25" priority="27" stopIfTrue="1" operator="equal">
      <formula>0</formula>
    </cfRule>
  </conditionalFormatting>
  <conditionalFormatting sqref="H522">
    <cfRule type="cellIs" dxfId="24" priority="26" stopIfTrue="1" operator="equal">
      <formula>0</formula>
    </cfRule>
  </conditionalFormatting>
  <conditionalFormatting sqref="H524">
    <cfRule type="cellIs" dxfId="23" priority="25" stopIfTrue="1" operator="equal">
      <formula>0</formula>
    </cfRule>
  </conditionalFormatting>
  <conditionalFormatting sqref="H526">
    <cfRule type="cellIs" dxfId="22" priority="24" stopIfTrue="1" operator="equal">
      <formula>0</formula>
    </cfRule>
  </conditionalFormatting>
  <conditionalFormatting sqref="H528">
    <cfRule type="cellIs" dxfId="21" priority="23" stopIfTrue="1" operator="equal">
      <formula>0</formula>
    </cfRule>
  </conditionalFormatting>
  <conditionalFormatting sqref="H530">
    <cfRule type="cellIs" dxfId="20" priority="22" stopIfTrue="1" operator="equal">
      <formula>0</formula>
    </cfRule>
  </conditionalFormatting>
  <conditionalFormatting sqref="H534:H535">
    <cfRule type="cellIs" dxfId="19" priority="21" stopIfTrue="1" operator="equal">
      <formula>0</formula>
    </cfRule>
  </conditionalFormatting>
  <conditionalFormatting sqref="H539">
    <cfRule type="cellIs" dxfId="18" priority="20" stopIfTrue="1" operator="equal">
      <formula>0</formula>
    </cfRule>
  </conditionalFormatting>
  <conditionalFormatting sqref="H541">
    <cfRule type="cellIs" dxfId="17" priority="19" stopIfTrue="1" operator="equal">
      <formula>0</formula>
    </cfRule>
  </conditionalFormatting>
  <conditionalFormatting sqref="H543">
    <cfRule type="cellIs" dxfId="16" priority="18" stopIfTrue="1" operator="equal">
      <formula>0</formula>
    </cfRule>
  </conditionalFormatting>
  <conditionalFormatting sqref="H547">
    <cfRule type="cellIs" dxfId="15" priority="17" stopIfTrue="1" operator="equal">
      <formula>0</formula>
    </cfRule>
  </conditionalFormatting>
  <conditionalFormatting sqref="H549:H551">
    <cfRule type="cellIs" dxfId="14" priority="16" stopIfTrue="1" operator="equal">
      <formula>0</formula>
    </cfRule>
  </conditionalFormatting>
  <conditionalFormatting sqref="H556:H558">
    <cfRule type="cellIs" dxfId="13" priority="15" stopIfTrue="1" operator="equal">
      <formula>0</formula>
    </cfRule>
  </conditionalFormatting>
  <conditionalFormatting sqref="H562">
    <cfRule type="cellIs" dxfId="12" priority="14" stopIfTrue="1" operator="equal">
      <formula>0</formula>
    </cfRule>
  </conditionalFormatting>
  <conditionalFormatting sqref="H564">
    <cfRule type="cellIs" dxfId="11" priority="13" stopIfTrue="1" operator="equal">
      <formula>0</formula>
    </cfRule>
  </conditionalFormatting>
  <conditionalFormatting sqref="H568:H569">
    <cfRule type="cellIs" dxfId="10" priority="12" stopIfTrue="1" operator="equal">
      <formula>0</formula>
    </cfRule>
  </conditionalFormatting>
  <conditionalFormatting sqref="H573">
    <cfRule type="cellIs" dxfId="9" priority="11" stopIfTrue="1" operator="equal">
      <formula>0</formula>
    </cfRule>
  </conditionalFormatting>
  <conditionalFormatting sqref="H575:H576">
    <cfRule type="cellIs" dxfId="8" priority="10" stopIfTrue="1" operator="equal">
      <formula>0</formula>
    </cfRule>
  </conditionalFormatting>
  <conditionalFormatting sqref="H578:H579">
    <cfRule type="cellIs" dxfId="7" priority="9" stopIfTrue="1" operator="equal">
      <formula>0</formula>
    </cfRule>
  </conditionalFormatting>
  <conditionalFormatting sqref="H581">
    <cfRule type="cellIs" dxfId="6" priority="7" stopIfTrue="1" operator="equal">
      <formula>0</formula>
    </cfRule>
  </conditionalFormatting>
  <conditionalFormatting sqref="H583">
    <cfRule type="cellIs" dxfId="5" priority="6" stopIfTrue="1" operator="equal">
      <formula>0</formula>
    </cfRule>
  </conditionalFormatting>
  <conditionalFormatting sqref="H585:H586">
    <cfRule type="cellIs" dxfId="4" priority="5" stopIfTrue="1" operator="equal">
      <formula>0</formula>
    </cfRule>
  </conditionalFormatting>
  <conditionalFormatting sqref="H588">
    <cfRule type="cellIs" dxfId="3" priority="4" stopIfTrue="1" operator="equal">
      <formula>0</formula>
    </cfRule>
  </conditionalFormatting>
  <conditionalFormatting sqref="H590:H591">
    <cfRule type="cellIs" dxfId="2" priority="3" stopIfTrue="1" operator="equal">
      <formula>0</formula>
    </cfRule>
  </conditionalFormatting>
  <conditionalFormatting sqref="H593">
    <cfRule type="cellIs" dxfId="1" priority="2" stopIfTrue="1" operator="equal">
      <formula>0</formula>
    </cfRule>
  </conditionalFormatting>
  <conditionalFormatting sqref="I467">
    <cfRule type="cellIs" dxfId="0" priority="32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5" firstPageNumber="0" fitToHeight="3" orientation="portrait" r:id="rId1"/>
  <headerFooter alignWithMargins="0">
    <oddFooter>&amp;R&amp;P / &amp;N</oddFooter>
  </headerFooter>
  <rowBreaks count="5" manualBreakCount="5">
    <brk id="59" max="8" man="1"/>
    <brk id="129" max="8" man="1"/>
    <brk id="343" max="8" man="1"/>
    <brk id="452" max="8" man="1"/>
    <brk id="59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Str tyt_25</vt:lpstr>
      <vt:lpstr>Zbiorczo przedmiary</vt:lpstr>
      <vt:lpstr>'Str tyt_25'!Obszar_wydruku</vt:lpstr>
      <vt:lpstr>'Zbiorczo przedmiary'!Obszar_wydruku</vt:lpstr>
      <vt:lpstr>'Zbiorczo przedmiary'!Tytuły_wydruku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Salach</dc:creator>
  <cp:lastModifiedBy>Świderski, Jakub</cp:lastModifiedBy>
  <cp:lastPrinted>2024-11-07T10:52:49Z</cp:lastPrinted>
  <dcterms:created xsi:type="dcterms:W3CDTF">2014-06-03T15:49:30Z</dcterms:created>
  <dcterms:modified xsi:type="dcterms:W3CDTF">2024-11-07T10:52:53Z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